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3\SHREYAS SHIKHARE - SBI\"/>
    </mc:Choice>
  </mc:AlternateContent>
  <xr:revisionPtr revIDLastSave="0" documentId="13_ncr:1_{BF6B1354-DCC3-40A0-A4AA-F622F414EC6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X13" i="4" l="1"/>
  <c r="W13" i="4"/>
  <c r="P7" i="4" l="1"/>
  <c r="Q7" i="4" s="1"/>
  <c r="B7" i="4" s="1"/>
  <c r="C7" i="4" s="1"/>
  <c r="D7" i="4" s="1"/>
  <c r="J7" i="4"/>
  <c r="I7" i="4"/>
  <c r="E7" i="4"/>
  <c r="A7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H18" i="4" s="1"/>
  <c r="A18" i="4"/>
  <c r="P17" i="4"/>
  <c r="Q17" i="4" s="1"/>
  <c r="B17" i="4" s="1"/>
  <c r="C17" i="4" s="1"/>
  <c r="D17" i="4" s="1"/>
  <c r="J17" i="4"/>
  <c r="I17" i="4"/>
  <c r="E17" i="4"/>
  <c r="H17" i="4" s="1"/>
  <c r="A17" i="4"/>
  <c r="P16" i="4"/>
  <c r="B16" i="4" s="1"/>
  <c r="C16" i="4" s="1"/>
  <c r="D16" i="4" s="1"/>
  <c r="J16" i="4"/>
  <c r="I16" i="4"/>
  <c r="E16" i="4"/>
  <c r="A16" i="4"/>
  <c r="Q15" i="4"/>
  <c r="B15" i="4" s="1"/>
  <c r="C15" i="4" s="1"/>
  <c r="D15" i="4" s="1"/>
  <c r="J15" i="4"/>
  <c r="I15" i="4"/>
  <c r="E15" i="4"/>
  <c r="A15" i="4"/>
  <c r="P14" i="4"/>
  <c r="B14" i="4" s="1"/>
  <c r="C14" i="4" s="1"/>
  <c r="J14" i="4"/>
  <c r="I14" i="4"/>
  <c r="E14" i="4"/>
  <c r="A14" i="4"/>
  <c r="P13" i="4"/>
  <c r="B13" i="4" s="1"/>
  <c r="C13" i="4" s="1"/>
  <c r="D13" i="4" s="1"/>
  <c r="J13" i="4"/>
  <c r="I13" i="4"/>
  <c r="E13" i="4"/>
  <c r="A13" i="4"/>
  <c r="P12" i="4"/>
  <c r="B12" i="4" s="1"/>
  <c r="C12" i="4" s="1"/>
  <c r="D12" i="4" s="1"/>
  <c r="J12" i="4"/>
  <c r="I12" i="4"/>
  <c r="E12" i="4"/>
  <c r="A12" i="4"/>
  <c r="P11" i="4"/>
  <c r="B11" i="4" s="1"/>
  <c r="C11" i="4" s="1"/>
  <c r="D11" i="4" s="1"/>
  <c r="J11" i="4"/>
  <c r="I11" i="4"/>
  <c r="E11" i="4"/>
  <c r="A11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F8" i="4" s="1"/>
  <c r="A8" i="4"/>
  <c r="P6" i="4"/>
  <c r="Q6" i="4" s="1"/>
  <c r="B6" i="4" s="1"/>
  <c r="C6" i="4" s="1"/>
  <c r="J6" i="4"/>
  <c r="I6" i="4"/>
  <c r="E6" i="4"/>
  <c r="A6" i="4"/>
  <c r="P5" i="4"/>
  <c r="Q5" i="4" s="1"/>
  <c r="B5" i="4" s="1"/>
  <c r="C5" i="4" s="1"/>
  <c r="J5" i="4"/>
  <c r="I5" i="4"/>
  <c r="E5" i="4"/>
  <c r="A5" i="4"/>
  <c r="P4" i="4"/>
  <c r="Q4" i="4" s="1"/>
  <c r="B4" i="4" s="1"/>
  <c r="C4" i="4" s="1"/>
  <c r="J4" i="4"/>
  <c r="I4" i="4"/>
  <c r="E4" i="4"/>
  <c r="F4" i="4" s="1"/>
  <c r="A4" i="4"/>
  <c r="P3" i="4"/>
  <c r="B3" i="4" s="1"/>
  <c r="C3" i="4" s="1"/>
  <c r="J3" i="4"/>
  <c r="I3" i="4"/>
  <c r="E3" i="4"/>
  <c r="A3" i="4"/>
  <c r="H13" i="4" l="1"/>
  <c r="H12" i="4"/>
  <c r="H7" i="4"/>
  <c r="F7" i="4"/>
  <c r="G7" i="4"/>
  <c r="H10" i="4"/>
  <c r="H11" i="4"/>
  <c r="H15" i="4"/>
  <c r="H19" i="4"/>
  <c r="H16" i="4"/>
  <c r="D14" i="4"/>
  <c r="H14" i="4" s="1"/>
  <c r="G14" i="4"/>
  <c r="F10" i="4"/>
  <c r="F11" i="4"/>
  <c r="F12" i="4"/>
  <c r="F13" i="4"/>
  <c r="F14" i="4"/>
  <c r="F15" i="4"/>
  <c r="F16" i="4"/>
  <c r="F17" i="4"/>
  <c r="F18" i="4"/>
  <c r="F19" i="4"/>
  <c r="G11" i="4"/>
  <c r="G13" i="4"/>
  <c r="G15" i="4"/>
  <c r="G16" i="4"/>
  <c r="G17" i="4"/>
  <c r="G18" i="4"/>
  <c r="G19" i="4"/>
  <c r="G10" i="4"/>
  <c r="G12" i="4"/>
  <c r="D5" i="4"/>
  <c r="H5" i="4" s="1"/>
  <c r="G5" i="4"/>
  <c r="F5" i="4"/>
  <c r="D6" i="4"/>
  <c r="H6" i="4" s="1"/>
  <c r="G6" i="4"/>
  <c r="D3" i="4"/>
  <c r="H3" i="4" s="1"/>
  <c r="G3" i="4"/>
  <c r="F6" i="4"/>
  <c r="F3" i="4"/>
  <c r="D4" i="4"/>
  <c r="H4" i="4" s="1"/>
  <c r="G4" i="4"/>
  <c r="D8" i="4"/>
  <c r="H8" i="4" s="1"/>
  <c r="G8" i="4"/>
  <c r="R30" i="4"/>
  <c r="Q30" i="4"/>
  <c r="W40" i="4"/>
  <c r="W24" i="4"/>
  <c r="W28" i="4" s="1"/>
  <c r="W23" i="4"/>
  <c r="W22" i="4"/>
  <c r="W31" i="4" s="1"/>
  <c r="S30" i="4" l="1"/>
  <c r="S31" i="4" s="1"/>
  <c r="S33" i="4" s="1"/>
  <c r="W25" i="4"/>
  <c r="W29" i="4"/>
  <c r="W30" i="4" s="1"/>
  <c r="W36" i="4" s="1"/>
  <c r="W37" i="4" s="1"/>
  <c r="S32" i="4" l="1"/>
  <c r="W42" i="4"/>
  <c r="W38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<sst xmlns="http://schemas.openxmlformats.org/spreadsheetml/2006/main" count="49" uniqueCount="43">
  <si>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</si>
  <si>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</si>
  <si>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</si>
  <si>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</si>
  <si>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</si>
  <si>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</si>
  <si>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</si>
  <si>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</si>
  <si>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</si>
  <si>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</si>
  <si>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</si>
  <si>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</si>
  <si>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</si>
  <si>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</si>
  <si>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</si>
  <si>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</si>
  <si>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</si>
  <si>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</si>
  <si>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</si>
  <si>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</si>
  <si>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</si>
  <si>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</si>
  <si>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</si>
  <si>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</si>
  <si>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</si>
  <si>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</si>
  <si>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</si>
  <si>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</si>
  <si>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</si>
  <si>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</si>
  <si>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</si>
  <si>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</si>
  <si>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</si>
  <si>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</si>
  <si>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</si>
  <si>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</si>
  <si>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</si>
  <si>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</si>
  <si>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State Bank Of India ( Saat Rasta Branch Solapur )  - SHREYAS SHIKHARE</t>
  </si>
  <si>
    <t>CA</t>
  </si>
  <si>
    <t>rate on CA</t>
  </si>
  <si>
    <t>U/C</t>
  </si>
  <si>
    <t>Previous report rate CA - 16200/-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</si>
</sst>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  <xf numFmtId="0" fontId="13" fillId="0" borderId="0" xfId="0" applyFont="1"/>
    <xf numFmtId="43" fontId="9" fillId="2" borderId="0" xfId="0" applyNumberFormat="1" applyFon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608077</xdr:colOff>
      <xdr:row>40</xdr:row>
      <xdr:rowOff>151486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3DC6E3-D0E7-4DB1-A0C5-3FB6408AA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190477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20</xdr:col>
      <xdr:colOff>608077</xdr:colOff>
      <xdr:row>44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41312B-0EC0-4EB4-AEEF-D227D22D1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2190477" cy="73142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19</xdr:col>
      <xdr:colOff>608077</xdr:colOff>
      <xdr:row>39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1E8E37-7B2E-47AF-96D9-7860DCFE5F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190477" cy="73142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608077</xdr:colOff>
      <xdr:row>41</xdr:row>
      <xdr:rowOff>27661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50D9AA2-0758-4CAB-A8D7-4FAA3CF646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190477" cy="73142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19</xdr:col>
      <xdr:colOff>608077</xdr:colOff>
      <xdr:row>45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43FCDF-2113-4E18-B41A-A08C7A57F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2190477" cy="73142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25</xdr:col>
      <xdr:colOff>608077</xdr:colOff>
      <xdr:row>38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9ABAC4-6C6F-4BA8-BCA1-832FC8CA39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2190477" cy="731428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608077</xdr:colOff>
      <xdr:row>39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0BF38B-CE36-4B9A-A320-1D800CCF85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190477" cy="73142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608077</xdr:colOff>
      <xdr:row>39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B04023-AD7A-46F3-A3A1-92693E644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190477" cy="73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2"/>
  <sheetViews>
    <sheetView tabSelected="1" topLeftCell="B1" zoomScaleNormal="100" workbookViewId="0">
      <selection activeCell="U21" sqref="U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4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4" s="1" customFormat="1" ht="36" customHeight="1" x14ac:dyDescent="0.25">
      <c r="A2" s="47" t="s">
        <v>36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</row>
    <row r="3" spans="1:24" s="41" customFormat="1" x14ac:dyDescent="0.25">
      <c r="A3" s="42">
        <f t="shared" ref="A3:A8" si="0">N3</f>
        <v>0</v>
      </c>
      <c r="B3" s="42">
        <f t="shared" ref="B3:B8" si="1">Q3</f>
        <v>634</v>
      </c>
      <c r="C3" s="42">
        <f>B3*1.2</f>
        <v>760.8</v>
      </c>
      <c r="D3" s="42">
        <f t="shared" ref="D3:D8" si="2">C3*1.2</f>
        <v>912.95999999999992</v>
      </c>
      <c r="E3" s="43">
        <f t="shared" ref="E3:E8" si="3">R3</f>
        <v>9548878</v>
      </c>
      <c r="F3" s="42">
        <f t="shared" ref="F3:F8" si="4">ROUND((E3/B3),0)</f>
        <v>15061</v>
      </c>
      <c r="G3" s="42">
        <f t="shared" ref="G3:G8" si="5">ROUND((E3/C3),0)</f>
        <v>12551</v>
      </c>
      <c r="H3" s="42">
        <f t="shared" ref="H3:H8" si="6">ROUND((E3/D3),0)</f>
        <v>10459</v>
      </c>
      <c r="I3" s="42" t="e">
        <f>#REF!</f>
        <v>#REF!</v>
      </c>
      <c r="J3" s="42">
        <f t="shared" ref="J3:J8" si="7">S3</f>
        <v>0</v>
      </c>
      <c r="O3" s="41">
        <v>0</v>
      </c>
      <c r="P3" s="41">
        <f t="shared" ref="P3:Q8" si="8">O3/1.2</f>
        <v>0</v>
      </c>
      <c r="Q3" s="41">
        <v>634</v>
      </c>
      <c r="R3" s="44">
        <v>9548878</v>
      </c>
    </row>
    <row r="4" spans="1:24" x14ac:dyDescent="0.25">
      <c r="A4" s="4">
        <f t="shared" si="0"/>
        <v>0</v>
      </c>
      <c r="B4" s="4">
        <f t="shared" si="1"/>
        <v>0</v>
      </c>
      <c r="C4" s="4">
        <f t="shared" ref="C4:C8" si="9">B4*1.2</f>
        <v>0</v>
      </c>
      <c r="D4" s="4">
        <f t="shared" si="2"/>
        <v>0</v>
      </c>
      <c r="E4" s="5">
        <f t="shared" si="3"/>
        <v>0</v>
      </c>
      <c r="F4" s="10" t="e">
        <f t="shared" si="4"/>
        <v>#DIV/0!</v>
      </c>
      <c r="G4" s="10" t="e">
        <f t="shared" si="5"/>
        <v>#DIV/0!</v>
      </c>
      <c r="H4" s="10" t="e">
        <f t="shared" si="6"/>
        <v>#DIV/0!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f t="shared" si="8"/>
        <v>0</v>
      </c>
      <c r="R4" s="2">
        <v>0</v>
      </c>
      <c r="S4" s="8"/>
      <c r="T4" s="8"/>
    </row>
    <row r="5" spans="1:24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5">
        <f t="shared" si="3"/>
        <v>0</v>
      </c>
      <c r="F5" s="10" t="e">
        <f t="shared" si="4"/>
        <v>#DIV/0!</v>
      </c>
      <c r="G5" s="10" t="e">
        <f t="shared" si="5"/>
        <v>#DIV/0!</v>
      </c>
      <c r="H5" s="10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8"/>
        <v>0</v>
      </c>
      <c r="R5" s="2">
        <v>0</v>
      </c>
      <c r="S5" s="8"/>
      <c r="T5" s="8"/>
    </row>
    <row r="6" spans="1:24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10" t="e">
        <f t="shared" si="4"/>
        <v>#DIV/0!</v>
      </c>
      <c r="G6" s="10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8"/>
        <v>0</v>
      </c>
      <c r="R6" s="2">
        <v>0</v>
      </c>
      <c r="S6" s="8"/>
      <c r="T6" s="8"/>
    </row>
    <row r="7" spans="1:24" x14ac:dyDescent="0.25">
      <c r="A7" s="4">
        <f t="shared" ref="A7" si="10">N7</f>
        <v>0</v>
      </c>
      <c r="B7" s="4">
        <f t="shared" ref="B7" si="11">Q7</f>
        <v>0</v>
      </c>
      <c r="C7" s="4">
        <f t="shared" ref="C7" si="12">B7*1.2</f>
        <v>0</v>
      </c>
      <c r="D7" s="4">
        <f t="shared" ref="D7" si="13">C7*1.2</f>
        <v>0</v>
      </c>
      <c r="E7" s="5">
        <f t="shared" ref="E7" si="14">R7</f>
        <v>0</v>
      </c>
      <c r="F7" s="10" t="e">
        <f t="shared" ref="F7" si="15">ROUND((E7/B7),0)</f>
        <v>#DIV/0!</v>
      </c>
      <c r="G7" s="10" t="e">
        <f t="shared" ref="G7" si="16">ROUND((E7/C7),0)</f>
        <v>#DIV/0!</v>
      </c>
      <c r="H7" s="10" t="e">
        <f t="shared" ref="H7" si="17">ROUND((E7/D7),0)</f>
        <v>#DIV/0!</v>
      </c>
      <c r="I7" s="4" t="e">
        <f>#REF!</f>
        <v>#REF!</v>
      </c>
      <c r="J7" s="4">
        <f t="shared" ref="J7" si="18">S7</f>
        <v>0</v>
      </c>
      <c r="O7">
        <v>0</v>
      </c>
      <c r="P7">
        <f t="shared" ref="P7" si="19">O7/1.2</f>
        <v>0</v>
      </c>
      <c r="Q7">
        <f t="shared" ref="Q7" si="20">P7/1.2</f>
        <v>0</v>
      </c>
      <c r="R7" s="2">
        <v>0</v>
      </c>
      <c r="S7" s="8"/>
      <c r="T7" s="8"/>
    </row>
    <row r="8" spans="1:24" ht="26.25" x14ac:dyDescent="0.4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  <c r="S8" s="8"/>
      <c r="T8" s="8"/>
      <c r="W8" s="45" t="s">
        <v>42</v>
      </c>
    </row>
    <row r="9" spans="1:24" ht="36.75" customHeight="1" x14ac:dyDescent="0.25">
      <c r="A9" s="47" t="s">
        <v>37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T9" s="8"/>
    </row>
    <row r="10" spans="1:24" x14ac:dyDescent="0.25">
      <c r="A10" s="4">
        <f t="shared" ref="A10:A19" si="21">N10</f>
        <v>0</v>
      </c>
      <c r="B10" s="4">
        <f t="shared" ref="B10:B19" si="22">Q10</f>
        <v>465</v>
      </c>
      <c r="C10" s="4">
        <f>B10*1.2</f>
        <v>558</v>
      </c>
      <c r="D10" s="4">
        <f t="shared" ref="D10:D19" si="23">C10*1.2</f>
        <v>669.6</v>
      </c>
      <c r="E10" s="5">
        <f t="shared" ref="E10:E19" si="24">R10</f>
        <v>8800000</v>
      </c>
      <c r="F10" s="10">
        <f t="shared" ref="F10:F19" si="25">ROUND((E10/B10),0)</f>
        <v>18925</v>
      </c>
      <c r="G10" s="10">
        <f t="shared" ref="G10:G19" si="26">ROUND((E10/C10),0)</f>
        <v>15771</v>
      </c>
      <c r="H10" s="10">
        <f t="shared" ref="H10:H19" si="27">ROUND((E10/D10),0)</f>
        <v>13142</v>
      </c>
      <c r="I10" s="4" t="e">
        <f>#REF!</f>
        <v>#REF!</v>
      </c>
      <c r="J10" s="4">
        <f t="shared" ref="J10:J19" si="28">S10</f>
        <v>0</v>
      </c>
      <c r="O10">
        <v>0</v>
      </c>
      <c r="P10">
        <f t="shared" ref="P10:Q19" si="29">O10/1.2</f>
        <v>0</v>
      </c>
      <c r="Q10">
        <v>465</v>
      </c>
      <c r="R10" s="2">
        <v>8800000</v>
      </c>
      <c r="S10" s="8"/>
      <c r="T10" s="8"/>
    </row>
    <row r="11" spans="1:24" x14ac:dyDescent="0.25">
      <c r="A11" s="4">
        <f t="shared" si="21"/>
        <v>0</v>
      </c>
      <c r="B11" s="4">
        <f t="shared" si="22"/>
        <v>451</v>
      </c>
      <c r="C11" s="4">
        <f t="shared" ref="C11:C19" si="30">B11*1.2</f>
        <v>541.19999999999993</v>
      </c>
      <c r="D11" s="4">
        <f t="shared" si="23"/>
        <v>649.43999999999994</v>
      </c>
      <c r="E11" s="5">
        <f t="shared" si="24"/>
        <v>9120000</v>
      </c>
      <c r="F11" s="10">
        <f t="shared" si="25"/>
        <v>20222</v>
      </c>
      <c r="G11" s="10">
        <f t="shared" si="26"/>
        <v>16851</v>
      </c>
      <c r="H11" s="10">
        <f t="shared" si="27"/>
        <v>14043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v>451</v>
      </c>
      <c r="R11" s="2">
        <v>9120000</v>
      </c>
      <c r="S11" s="8"/>
      <c r="T11" s="8"/>
      <c r="W11">
        <v>40.22</v>
      </c>
    </row>
    <row r="12" spans="1:24" x14ac:dyDescent="0.25">
      <c r="A12" s="4">
        <f t="shared" si="21"/>
        <v>0</v>
      </c>
      <c r="B12" s="4">
        <f t="shared" si="22"/>
        <v>270</v>
      </c>
      <c r="C12" s="4">
        <f t="shared" si="30"/>
        <v>324</v>
      </c>
      <c r="D12" s="4">
        <f t="shared" si="23"/>
        <v>388.8</v>
      </c>
      <c r="E12" s="5">
        <f t="shared" si="24"/>
        <v>5994000</v>
      </c>
      <c r="F12" s="10">
        <f t="shared" si="25"/>
        <v>22200</v>
      </c>
      <c r="G12" s="10">
        <f t="shared" si="26"/>
        <v>18500</v>
      </c>
      <c r="H12" s="10">
        <f t="shared" si="27"/>
        <v>15417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v>270</v>
      </c>
      <c r="R12" s="2">
        <v>5994000</v>
      </c>
      <c r="S12" s="8"/>
      <c r="T12" s="8"/>
      <c r="W12">
        <v>2.4700000000000002</v>
      </c>
    </row>
    <row r="13" spans="1:24" x14ac:dyDescent="0.25">
      <c r="A13" s="4">
        <f t="shared" si="21"/>
        <v>0</v>
      </c>
      <c r="B13" s="4">
        <f t="shared" si="22"/>
        <v>450</v>
      </c>
      <c r="C13" s="4">
        <f t="shared" si="30"/>
        <v>540</v>
      </c>
      <c r="D13" s="4">
        <f t="shared" si="23"/>
        <v>648</v>
      </c>
      <c r="E13" s="5">
        <f t="shared" si="24"/>
        <v>8500000</v>
      </c>
      <c r="F13" s="10">
        <f t="shared" si="25"/>
        <v>18889</v>
      </c>
      <c r="G13" s="10">
        <f t="shared" si="26"/>
        <v>15741</v>
      </c>
      <c r="H13" s="10">
        <f t="shared" si="27"/>
        <v>13117</v>
      </c>
      <c r="I13" s="4" t="e">
        <f>#REF!</f>
        <v>#REF!</v>
      </c>
      <c r="J13" s="4">
        <f t="shared" si="28"/>
        <v>0</v>
      </c>
      <c r="O13">
        <v>0</v>
      </c>
      <c r="P13">
        <f t="shared" si="29"/>
        <v>0</v>
      </c>
      <c r="Q13">
        <v>450</v>
      </c>
      <c r="R13" s="2">
        <v>8500000</v>
      </c>
      <c r="S13" s="8"/>
      <c r="T13" s="8"/>
      <c r="W13">
        <f>W11+W12</f>
        <v>42.69</v>
      </c>
      <c r="X13">
        <f>W13*10.764</f>
        <v>459.51515999999992</v>
      </c>
    </row>
    <row r="14" spans="1:24" x14ac:dyDescent="0.25">
      <c r="A14" s="4">
        <f t="shared" si="21"/>
        <v>0</v>
      </c>
      <c r="B14" s="4">
        <f t="shared" si="22"/>
        <v>468</v>
      </c>
      <c r="C14" s="4">
        <f t="shared" si="30"/>
        <v>561.6</v>
      </c>
      <c r="D14" s="4">
        <f t="shared" si="23"/>
        <v>673.92</v>
      </c>
      <c r="E14" s="5">
        <f t="shared" si="24"/>
        <v>8600000</v>
      </c>
      <c r="F14" s="10">
        <f t="shared" si="25"/>
        <v>18376</v>
      </c>
      <c r="G14" s="10">
        <f t="shared" si="26"/>
        <v>15313</v>
      </c>
      <c r="H14" s="10">
        <f t="shared" si="27"/>
        <v>12761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v>468</v>
      </c>
      <c r="R14" s="2">
        <v>8600000</v>
      </c>
      <c r="S14" s="8"/>
      <c r="T14" s="8"/>
    </row>
    <row r="15" spans="1:24" s="41" customFormat="1" x14ac:dyDescent="0.25">
      <c r="A15" s="42">
        <f t="shared" si="21"/>
        <v>0</v>
      </c>
      <c r="B15" s="42">
        <f t="shared" si="22"/>
        <v>500</v>
      </c>
      <c r="C15" s="42">
        <f t="shared" si="30"/>
        <v>600</v>
      </c>
      <c r="D15" s="42">
        <f t="shared" si="23"/>
        <v>720</v>
      </c>
      <c r="E15" s="43">
        <f t="shared" si="24"/>
        <v>8500000</v>
      </c>
      <c r="F15" s="42">
        <f t="shared" si="25"/>
        <v>17000</v>
      </c>
      <c r="G15" s="42">
        <f t="shared" si="26"/>
        <v>14167</v>
      </c>
      <c r="H15" s="42">
        <f t="shared" si="27"/>
        <v>11806</v>
      </c>
      <c r="I15" s="42" t="e">
        <f>#REF!</f>
        <v>#REF!</v>
      </c>
      <c r="J15" s="42">
        <f t="shared" si="28"/>
        <v>0</v>
      </c>
      <c r="O15" s="41">
        <v>0</v>
      </c>
      <c r="P15" s="41">
        <v>600</v>
      </c>
      <c r="Q15" s="41">
        <f t="shared" si="29"/>
        <v>500</v>
      </c>
      <c r="R15" s="44">
        <v>8500000</v>
      </c>
    </row>
    <row r="16" spans="1:24" s="41" customFormat="1" x14ac:dyDescent="0.25">
      <c r="A16" s="42">
        <f t="shared" si="21"/>
        <v>0</v>
      </c>
      <c r="B16" s="42">
        <f t="shared" si="22"/>
        <v>450</v>
      </c>
      <c r="C16" s="42">
        <f t="shared" si="30"/>
        <v>540</v>
      </c>
      <c r="D16" s="42">
        <f t="shared" si="23"/>
        <v>648</v>
      </c>
      <c r="E16" s="43">
        <f t="shared" si="24"/>
        <v>8270000</v>
      </c>
      <c r="F16" s="42">
        <f t="shared" si="25"/>
        <v>18378</v>
      </c>
      <c r="G16" s="42">
        <f t="shared" si="26"/>
        <v>15315</v>
      </c>
      <c r="H16" s="42">
        <f t="shared" si="27"/>
        <v>12762</v>
      </c>
      <c r="I16" s="42" t="e">
        <f>#REF!</f>
        <v>#REF!</v>
      </c>
      <c r="J16" s="42">
        <f t="shared" si="28"/>
        <v>0</v>
      </c>
      <c r="O16" s="41">
        <v>0</v>
      </c>
      <c r="P16" s="41">
        <f t="shared" si="29"/>
        <v>0</v>
      </c>
      <c r="Q16" s="41">
        <v>450</v>
      </c>
      <c r="R16" s="44">
        <v>8270000</v>
      </c>
    </row>
    <row r="17" spans="1:25" x14ac:dyDescent="0.25">
      <c r="A17" s="4">
        <f t="shared" si="21"/>
        <v>0</v>
      </c>
      <c r="B17" s="4">
        <f t="shared" si="22"/>
        <v>0</v>
      </c>
      <c r="C17" s="4">
        <f t="shared" si="30"/>
        <v>0</v>
      </c>
      <c r="D17" s="4">
        <f t="shared" si="23"/>
        <v>0</v>
      </c>
      <c r="E17" s="5">
        <f t="shared" si="24"/>
        <v>0</v>
      </c>
      <c r="F17" s="10" t="e">
        <f t="shared" si="25"/>
        <v>#DIV/0!</v>
      </c>
      <c r="G17" s="10" t="e">
        <f t="shared" si="26"/>
        <v>#DIV/0!</v>
      </c>
      <c r="H17" s="10" t="e">
        <f t="shared" si="27"/>
        <v>#DIV/0!</v>
      </c>
      <c r="I17" s="4" t="e">
        <f>#REF!</f>
        <v>#REF!</v>
      </c>
      <c r="J17" s="4">
        <f t="shared" si="28"/>
        <v>0</v>
      </c>
      <c r="O17">
        <v>0</v>
      </c>
      <c r="P17">
        <f t="shared" si="29"/>
        <v>0</v>
      </c>
      <c r="Q17">
        <f t="shared" si="29"/>
        <v>0</v>
      </c>
      <c r="R17" s="2">
        <v>0</v>
      </c>
      <c r="S17" s="8"/>
      <c r="T17" s="8"/>
    </row>
    <row r="18" spans="1:25" x14ac:dyDescent="0.25">
      <c r="A18" s="4">
        <f t="shared" si="21"/>
        <v>0</v>
      </c>
      <c r="B18" s="4">
        <f t="shared" si="22"/>
        <v>0</v>
      </c>
      <c r="C18" s="4">
        <f t="shared" si="30"/>
        <v>0</v>
      </c>
      <c r="D18" s="4">
        <f t="shared" si="23"/>
        <v>0</v>
      </c>
      <c r="E18" s="5">
        <f t="shared" si="24"/>
        <v>0</v>
      </c>
      <c r="F18" s="10" t="e">
        <f t="shared" si="25"/>
        <v>#DIV/0!</v>
      </c>
      <c r="G18" s="10" t="e">
        <f t="shared" si="26"/>
        <v>#DIV/0!</v>
      </c>
      <c r="H18" s="10" t="e">
        <f t="shared" si="27"/>
        <v>#DIV/0!</v>
      </c>
      <c r="I18" s="4" t="e">
        <f>#REF!</f>
        <v>#REF!</v>
      </c>
      <c r="J18" s="4">
        <f t="shared" si="28"/>
        <v>0</v>
      </c>
      <c r="O18">
        <v>0</v>
      </c>
      <c r="P18">
        <f t="shared" si="29"/>
        <v>0</v>
      </c>
      <c r="Q18">
        <f t="shared" si="29"/>
        <v>0</v>
      </c>
      <c r="R18" s="2">
        <v>0</v>
      </c>
      <c r="S18" s="8"/>
      <c r="T18" s="8"/>
    </row>
    <row r="19" spans="1:25" x14ac:dyDescent="0.25">
      <c r="A19" s="4">
        <f t="shared" si="21"/>
        <v>0</v>
      </c>
      <c r="B19" s="4">
        <f t="shared" si="22"/>
        <v>0</v>
      </c>
      <c r="C19" s="4">
        <f t="shared" si="30"/>
        <v>0</v>
      </c>
      <c r="D19" s="4">
        <f t="shared" si="23"/>
        <v>0</v>
      </c>
      <c r="E19" s="5">
        <f t="shared" si="24"/>
        <v>0</v>
      </c>
      <c r="F19" s="10" t="e">
        <f t="shared" si="25"/>
        <v>#DIV/0!</v>
      </c>
      <c r="G19" s="10" t="e">
        <f t="shared" si="26"/>
        <v>#DIV/0!</v>
      </c>
      <c r="H19" s="10" t="e">
        <f t="shared" si="27"/>
        <v>#DIV/0!</v>
      </c>
      <c r="I19" s="4" t="e">
        <f>#REF!</f>
        <v>#REF!</v>
      </c>
      <c r="J19" s="4">
        <f t="shared" si="28"/>
        <v>0</v>
      </c>
      <c r="O19">
        <v>0</v>
      </c>
      <c r="P19">
        <f t="shared" si="29"/>
        <v>0</v>
      </c>
      <c r="Q19">
        <f t="shared" si="29"/>
        <v>0</v>
      </c>
      <c r="R19" s="2">
        <v>0</v>
      </c>
      <c r="S19" s="8"/>
      <c r="T19" s="8"/>
    </row>
    <row r="20" spans="1:25" ht="15.75" x14ac:dyDescent="0.25">
      <c r="U20" s="18" t="s">
        <v>13</v>
      </c>
      <c r="V20" s="19"/>
      <c r="W20" s="20">
        <v>17700</v>
      </c>
      <c r="X20" s="21" t="s">
        <v>40</v>
      </c>
    </row>
    <row r="21" spans="1:25" ht="38.25" customHeight="1" x14ac:dyDescent="0.25">
      <c r="S21" s="11"/>
      <c r="T21" s="11"/>
      <c r="U21" s="22" t="s">
        <v>14</v>
      </c>
      <c r="V21" s="19"/>
      <c r="W21" s="20">
        <v>2700</v>
      </c>
      <c r="X21" s="23"/>
    </row>
    <row r="22" spans="1:25" ht="15.75" x14ac:dyDescent="0.25">
      <c r="S22" s="11"/>
      <c r="T22" s="11"/>
      <c r="U22" s="18" t="s">
        <v>15</v>
      </c>
      <c r="V22" s="19"/>
      <c r="W22" s="20">
        <f>W20-W21</f>
        <v>15000</v>
      </c>
      <c r="X22" s="23"/>
    </row>
    <row r="23" spans="1:25" ht="15.75" x14ac:dyDescent="0.25">
      <c r="G23" s="6"/>
      <c r="H23" s="6"/>
      <c r="S23" s="11"/>
      <c r="T23" s="11"/>
      <c r="U23" s="18" t="s">
        <v>16</v>
      </c>
      <c r="V23" s="19"/>
      <c r="W23" s="20">
        <f>W21</f>
        <v>2700</v>
      </c>
      <c r="X23" s="23"/>
    </row>
    <row r="24" spans="1:25" ht="15.75" x14ac:dyDescent="0.25">
      <c r="S24" s="11"/>
      <c r="T24" s="11"/>
      <c r="U24" s="18" t="s">
        <v>17</v>
      </c>
      <c r="V24" s="24"/>
      <c r="W24" s="25">
        <f>X24-X25</f>
        <v>-1</v>
      </c>
      <c r="X24" s="26">
        <v>2023</v>
      </c>
    </row>
    <row r="25" spans="1:25" ht="15.75" x14ac:dyDescent="0.25">
      <c r="S25" s="11"/>
      <c r="T25" s="11"/>
      <c r="U25" s="18" t="s">
        <v>18</v>
      </c>
      <c r="V25" s="24"/>
      <c r="W25" s="25">
        <f>W26-W24</f>
        <v>61</v>
      </c>
      <c r="X25" s="25">
        <v>2024</v>
      </c>
      <c r="Y25" t="s">
        <v>41</v>
      </c>
    </row>
    <row r="26" spans="1:25" ht="15.75" x14ac:dyDescent="0.25">
      <c r="S26" s="11"/>
      <c r="T26" s="11"/>
      <c r="U26" s="18" t="s">
        <v>19</v>
      </c>
      <c r="V26" s="24"/>
      <c r="W26" s="25">
        <v>60</v>
      </c>
      <c r="X26" s="25"/>
    </row>
    <row r="27" spans="1:25" ht="39" customHeight="1" x14ac:dyDescent="0.25">
      <c r="P27" s="48" t="s">
        <v>38</v>
      </c>
      <c r="Q27" s="48"/>
      <c r="R27" s="48"/>
      <c r="S27" s="48"/>
      <c r="T27" s="49"/>
      <c r="U27" s="22" t="s">
        <v>20</v>
      </c>
      <c r="V27" s="24"/>
      <c r="W27" s="25">
        <v>0</v>
      </c>
      <c r="X27" s="25"/>
    </row>
    <row r="28" spans="1:25" ht="15.75" x14ac:dyDescent="0.25">
      <c r="U28" s="18"/>
      <c r="V28" s="27"/>
      <c r="W28" s="28">
        <f>W27%</f>
        <v>0</v>
      </c>
      <c r="X28" s="28"/>
    </row>
    <row r="29" spans="1:25" ht="15.75" x14ac:dyDescent="0.25">
      <c r="P29" s="15" t="s">
        <v>31</v>
      </c>
      <c r="Q29" s="15" t="s">
        <v>32</v>
      </c>
      <c r="R29" s="15" t="s">
        <v>33</v>
      </c>
      <c r="S29" s="15" t="s">
        <v>34</v>
      </c>
      <c r="T29" s="13"/>
      <c r="U29" s="18" t="s">
        <v>21</v>
      </c>
      <c r="V29" s="19"/>
      <c r="W29" s="20">
        <f>W23*W28</f>
        <v>0</v>
      </c>
      <c r="X29" s="23"/>
    </row>
    <row r="30" spans="1:25" ht="15.75" x14ac:dyDescent="0.25">
      <c r="Q30">
        <f>N18</f>
        <v>0</v>
      </c>
      <c r="R30" s="16">
        <f>N16</f>
        <v>0</v>
      </c>
      <c r="S30" s="16">
        <f>R30*Q30</f>
        <v>0</v>
      </c>
      <c r="U30" s="18" t="s">
        <v>22</v>
      </c>
      <c r="V30" s="19"/>
      <c r="W30" s="20">
        <f>W23-W29</f>
        <v>2700</v>
      </c>
      <c r="X30" s="23"/>
    </row>
    <row r="31" spans="1:25" ht="15.75" x14ac:dyDescent="0.25">
      <c r="R31" s="6" t="s">
        <v>34</v>
      </c>
      <c r="S31" s="17">
        <f>SUM(S30:S30)</f>
        <v>0</v>
      </c>
      <c r="U31" s="18" t="s">
        <v>15</v>
      </c>
      <c r="V31" s="19"/>
      <c r="W31" s="20">
        <f>W22</f>
        <v>15000</v>
      </c>
      <c r="X31" s="23"/>
    </row>
    <row r="32" spans="1:25" ht="15.75" x14ac:dyDescent="0.25">
      <c r="R32" s="6" t="s">
        <v>25</v>
      </c>
      <c r="S32" s="17">
        <f>S31*90%</f>
        <v>0</v>
      </c>
      <c r="U32" s="24"/>
      <c r="V32" s="19"/>
      <c r="W32" s="20"/>
      <c r="X32" s="23"/>
    </row>
    <row r="33" spans="15:24" ht="15.75" x14ac:dyDescent="0.25">
      <c r="R33" s="6" t="s">
        <v>35</v>
      </c>
      <c r="S33" s="17">
        <f>S31*80%</f>
        <v>0</v>
      </c>
      <c r="U33" s="29" t="s">
        <v>23</v>
      </c>
      <c r="V33" s="30"/>
      <c r="W33" s="21">
        <v>17700</v>
      </c>
      <c r="X33" s="23"/>
    </row>
    <row r="34" spans="15:24" ht="15.75" x14ac:dyDescent="0.25">
      <c r="S34" s="11"/>
      <c r="T34" s="11"/>
      <c r="U34" s="24"/>
      <c r="V34" s="24"/>
      <c r="W34" s="25"/>
      <c r="X34" s="25"/>
    </row>
    <row r="35" spans="15:24" ht="15.75" x14ac:dyDescent="0.25">
      <c r="S35" s="11"/>
      <c r="T35" s="11"/>
      <c r="U35" s="29" t="s">
        <v>39</v>
      </c>
      <c r="V35" s="31"/>
      <c r="W35" s="26">
        <v>460</v>
      </c>
      <c r="X35" s="25"/>
    </row>
    <row r="36" spans="15:24" ht="15.75" x14ac:dyDescent="0.25">
      <c r="P36" s="14" t="s">
        <v>30</v>
      </c>
      <c r="S36" s="11"/>
      <c r="T36" s="12"/>
      <c r="U36" s="18" t="s">
        <v>24</v>
      </c>
      <c r="V36" s="32"/>
      <c r="W36" s="33">
        <f>W33*W35+X37</f>
        <v>8142000</v>
      </c>
      <c r="X36" s="34"/>
    </row>
    <row r="37" spans="15:24" ht="15.75" x14ac:dyDescent="0.25">
      <c r="S37" s="12"/>
      <c r="T37" s="11"/>
      <c r="U37" s="18" t="s">
        <v>25</v>
      </c>
      <c r="V37" s="24"/>
      <c r="W37" s="35">
        <f>W36*0.9</f>
        <v>7327800</v>
      </c>
      <c r="X37" s="46"/>
    </row>
    <row r="38" spans="15:24" ht="15.75" x14ac:dyDescent="0.25">
      <c r="S38" s="11"/>
      <c r="T38" s="11"/>
      <c r="U38" s="18" t="s">
        <v>26</v>
      </c>
      <c r="V38" s="24"/>
      <c r="W38" s="35">
        <f>W36*0.8</f>
        <v>6513600</v>
      </c>
      <c r="X38" s="35"/>
    </row>
    <row r="39" spans="15:24" ht="15.75" x14ac:dyDescent="0.25">
      <c r="O39" s="11"/>
      <c r="P39" s="11"/>
      <c r="Q39" s="11"/>
      <c r="R39" s="11"/>
      <c r="S39" s="11"/>
      <c r="T39" s="11"/>
      <c r="U39" s="18"/>
      <c r="V39" s="24"/>
      <c r="W39" s="36"/>
      <c r="X39" s="25"/>
    </row>
    <row r="40" spans="15:24" ht="15.75" x14ac:dyDescent="0.25">
      <c r="U40" s="37" t="s">
        <v>27</v>
      </c>
      <c r="V40" s="38"/>
      <c r="W40" s="39">
        <f>W21*W35</f>
        <v>1242000</v>
      </c>
      <c r="X40" s="39"/>
    </row>
    <row r="41" spans="15:24" ht="15.75" x14ac:dyDescent="0.25">
      <c r="U41" s="18" t="s">
        <v>28</v>
      </c>
      <c r="V41" s="24"/>
      <c r="W41" s="36"/>
      <c r="X41" s="36"/>
    </row>
    <row r="42" spans="15:24" ht="15.75" x14ac:dyDescent="0.25">
      <c r="U42" s="40" t="s">
        <v>29</v>
      </c>
      <c r="V42" s="36"/>
      <c r="W42" s="35">
        <f>W36*0.025/12</f>
        <v>16962.5</v>
      </c>
      <c r="X42" s="35"/>
    </row>
  </sheetData>
  <mergeCells count="3">
    <mergeCell ref="A9:R9"/>
    <mergeCell ref="A2:R2"/>
    <mergeCell ref="P27:T27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W30" sqref="W3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2023-11-22T11:22:32Z</dcterms:modified>
</cp:coreProperties>
</file>