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November 2023\ANANT LAXMAN GAJMAL - Cosmos\"/>
    </mc:Choice>
  </mc:AlternateContent>
  <xr:revisionPtr revIDLastSave="0" documentId="13_ncr:1_{76B81C0C-5B0C-4413-8D04-DCB5B4530C17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W25" i="4" l="1"/>
  <c r="W23" i="4"/>
  <c r="W19" i="4"/>
  <c r="W28" i="4"/>
  <c r="W22" i="4"/>
  <c r="W17" i="4"/>
  <c r="W18" i="4" s="1"/>
  <c r="W24" i="4" l="1"/>
  <c r="W29" i="4" s="1"/>
  <c r="W30" i="4" l="1"/>
  <c r="W32" i="4"/>
  <c r="W31" i="4"/>
  <c r="Q4" i="4" l="1"/>
  <c r="P8" i="4" l="1"/>
  <c r="O8" i="4" s="1"/>
  <c r="I8" i="4"/>
  <c r="E8" i="4"/>
  <c r="D8" i="4"/>
  <c r="C8" i="4"/>
  <c r="B8" i="4"/>
  <c r="A8" i="4"/>
  <c r="P15" i="4"/>
  <c r="O15" i="4" s="1"/>
  <c r="I15" i="4"/>
  <c r="E15" i="4"/>
  <c r="G15" i="4" s="1"/>
  <c r="D15" i="4"/>
  <c r="C15" i="4"/>
  <c r="B15" i="4"/>
  <c r="A15" i="4"/>
  <c r="P14" i="4"/>
  <c r="O14" i="4" s="1"/>
  <c r="I14" i="4"/>
  <c r="E14" i="4"/>
  <c r="F14" i="4" s="1"/>
  <c r="D14" i="4"/>
  <c r="C14" i="4"/>
  <c r="B14" i="4"/>
  <c r="A14" i="4"/>
  <c r="P13" i="4"/>
  <c r="O13" i="4" s="1"/>
  <c r="I13" i="4"/>
  <c r="E13" i="4"/>
  <c r="F13" i="4" s="1"/>
  <c r="D13" i="4"/>
  <c r="H13" i="4" s="1"/>
  <c r="C13" i="4"/>
  <c r="G13" i="4" s="1"/>
  <c r="B13" i="4"/>
  <c r="A13" i="4"/>
  <c r="P12" i="4"/>
  <c r="O12" i="4" s="1"/>
  <c r="I12" i="4"/>
  <c r="E12" i="4"/>
  <c r="C12" i="4"/>
  <c r="D12" i="4" s="1"/>
  <c r="H12" i="4" s="1"/>
  <c r="B12" i="4"/>
  <c r="F12" i="4" s="1"/>
  <c r="A12" i="4"/>
  <c r="P11" i="4"/>
  <c r="O11" i="4"/>
  <c r="I11" i="4"/>
  <c r="F11" i="4"/>
  <c r="E11" i="4"/>
  <c r="G11" i="4" s="1"/>
  <c r="B11" i="4"/>
  <c r="C11" i="4" s="1"/>
  <c r="D11" i="4" s="1"/>
  <c r="A11" i="4"/>
  <c r="P10" i="4"/>
  <c r="O10" i="4" s="1"/>
  <c r="I10" i="4"/>
  <c r="E10" i="4"/>
  <c r="B10" i="4"/>
  <c r="C10" i="4" s="1"/>
  <c r="D10" i="4" s="1"/>
  <c r="A10" i="4"/>
  <c r="P9" i="4"/>
  <c r="O9" i="4" s="1"/>
  <c r="I9" i="4"/>
  <c r="E9" i="4"/>
  <c r="B9" i="4"/>
  <c r="C9" i="4" s="1"/>
  <c r="D9" i="4" s="1"/>
  <c r="A9" i="4"/>
  <c r="P7" i="4"/>
  <c r="O7" i="4" s="1"/>
  <c r="I7" i="4"/>
  <c r="E7" i="4"/>
  <c r="B7" i="4"/>
  <c r="C7" i="4" s="1"/>
  <c r="D7" i="4" s="1"/>
  <c r="A7" i="4"/>
  <c r="P6" i="4"/>
  <c r="O6" i="4" s="1"/>
  <c r="I6" i="4"/>
  <c r="E6" i="4"/>
  <c r="B6" i="4"/>
  <c r="C6" i="4" s="1"/>
  <c r="D6" i="4" s="1"/>
  <c r="A6" i="4"/>
  <c r="P5" i="4"/>
  <c r="O5" i="4" s="1"/>
  <c r="I5" i="4"/>
  <c r="E5" i="4"/>
  <c r="B5" i="4"/>
  <c r="C5" i="4" s="1"/>
  <c r="D5" i="4" s="1"/>
  <c r="A5" i="4"/>
  <c r="O4" i="4"/>
  <c r="I4" i="4"/>
  <c r="E4" i="4"/>
  <c r="B4" i="4"/>
  <c r="A4" i="4"/>
  <c r="P3" i="4"/>
  <c r="O3" i="4" s="1"/>
  <c r="I3" i="4"/>
  <c r="E3" i="4"/>
  <c r="B3" i="4"/>
  <c r="C3" i="4" s="1"/>
  <c r="D3" i="4" s="1"/>
  <c r="A3" i="4"/>
  <c r="P2" i="4"/>
  <c r="O2" i="4" s="1"/>
  <c r="F10" i="4" l="1"/>
  <c r="H9" i="4"/>
  <c r="G9" i="4"/>
  <c r="H8" i="4"/>
  <c r="G8" i="4"/>
  <c r="F6" i="4"/>
  <c r="H5" i="4"/>
  <c r="G5" i="4"/>
  <c r="F4" i="4"/>
  <c r="C4" i="4"/>
  <c r="D4" i="4" s="1"/>
  <c r="H4" i="4" s="1"/>
  <c r="F8" i="4"/>
  <c r="G3" i="4"/>
  <c r="G7" i="4"/>
  <c r="F3" i="4"/>
  <c r="H3" i="4"/>
  <c r="F5" i="4"/>
  <c r="G6" i="4"/>
  <c r="H7" i="4"/>
  <c r="F9" i="4"/>
  <c r="G10" i="4"/>
  <c r="H11" i="4"/>
  <c r="G14" i="4"/>
  <c r="H15" i="4"/>
  <c r="H6" i="4"/>
  <c r="H10" i="4"/>
  <c r="H14" i="4"/>
  <c r="F15" i="4"/>
  <c r="F7" i="4"/>
  <c r="G12" i="4"/>
  <c r="G4" i="4" l="1"/>
  <c r="I2" i="4"/>
  <c r="E2" i="4"/>
  <c r="B2" i="4" l="1"/>
  <c r="A2" i="4"/>
  <c r="C2" i="4" l="1"/>
  <c r="F2" i="4"/>
  <c r="D2" i="4"/>
  <c r="H2" i="4" s="1"/>
  <c r="G2" i="4"/>
</calcChain>
</file>

<file path=xl/sharedStrings.xml><?xml version="1.0" encoding="utf-8"?>
<sst xmlns="http://schemas.openxmlformats.org/spreadsheetml/2006/main" count="40" uniqueCount="34">
  <si>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</si>
  <si>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</si>
  <si>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</si>
  <si>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</si>
  <si>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</si>
  <si>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</si>
  <si>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</si>
  <si>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</si>
  <si>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</si>
  <si>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</si>
  <si>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</si>
  <si>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</si>
  <si>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</si>
  <si>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Index II</t>
  </si>
  <si>
    <t>Cosmos Format</t>
  </si>
  <si>
    <t>Current Year</t>
  </si>
  <si>
    <t>Year of Construction</t>
  </si>
  <si>
    <t>As per OC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</si>
  <si>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</si>
  <si>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</si>
  <si>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</si>
  <si>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</si>
  <si>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</si>
  <si>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</si>
  <si>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Area</t>
  </si>
  <si>
    <t>Rate</t>
  </si>
  <si>
    <t>Value of the property</t>
  </si>
  <si>
    <t>Depreciated Fair Market Value</t>
  </si>
  <si>
    <t>Realisable</t>
  </si>
  <si>
    <t xml:space="preserve">Distress </t>
  </si>
  <si>
    <t>Rental</t>
  </si>
  <si>
    <t>17 - BUA</t>
  </si>
  <si>
    <t>CA</t>
  </si>
  <si>
    <t>Cosmos Bank ( IMCS Thane Branch ) - ANANT LAXMAN GAJMAL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</si>
</sst>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-* #,##0.00_-;\-* #,##0.00_-;_-* &quot;-&quot;??_-;_-@_-"/>
  </numFmts>
  <fonts count="1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Arial Narrow"/>
      <family val="2"/>
    </font>
    <font>
      <sz val="11"/>
      <color theme="1"/>
      <name val="Arial Narrow"/>
      <family val="2"/>
    </font>
    <font>
      <sz val="11"/>
      <name val="Calibri"/>
      <family val="2"/>
      <scheme val="minor"/>
    </font>
    <font>
      <b/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rgb="FF00468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2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6" fillId="0" borderId="1" xfId="1" applyNumberFormat="1" applyFont="1" applyFill="1" applyBorder="1"/>
    <xf numFmtId="0" fontId="7" fillId="0" borderId="1" xfId="0" applyFont="1" applyBorder="1"/>
    <xf numFmtId="0" fontId="8" fillId="0" borderId="0" xfId="0" applyFont="1"/>
    <xf numFmtId="0" fontId="9" fillId="0" borderId="1" xfId="1" applyNumberFormat="1" applyFont="1" applyFill="1" applyBorder="1" applyAlignment="1">
      <alignment wrapText="1"/>
    </xf>
    <xf numFmtId="0" fontId="0" fillId="0" borderId="1" xfId="0" applyBorder="1"/>
    <xf numFmtId="0" fontId="9" fillId="0" borderId="1" xfId="1" applyNumberFormat="1" applyFont="1" applyFill="1" applyBorder="1"/>
    <xf numFmtId="0" fontId="6" fillId="0" borderId="1" xfId="0" applyFont="1" applyBorder="1"/>
    <xf numFmtId="43" fontId="0" fillId="0" borderId="1" xfId="0" applyNumberFormat="1" applyBorder="1"/>
    <xf numFmtId="0" fontId="7" fillId="0" borderId="1" xfId="1" applyNumberFormat="1" applyFont="1" applyBorder="1"/>
    <xf numFmtId="10" fontId="7" fillId="0" borderId="1" xfId="1" applyNumberFormat="1" applyFont="1" applyBorder="1"/>
    <xf numFmtId="43" fontId="7" fillId="0" borderId="1" xfId="0" applyNumberFormat="1" applyFont="1" applyBorder="1"/>
    <xf numFmtId="0" fontId="9" fillId="4" borderId="1" xfId="0" applyFont="1" applyFill="1" applyBorder="1"/>
    <xf numFmtId="43" fontId="2" fillId="4" borderId="1" xfId="0" applyNumberFormat="1" applyFont="1" applyFill="1" applyBorder="1"/>
    <xf numFmtId="164" fontId="8" fillId="0" borderId="0" xfId="0" applyNumberFormat="1" applyFont="1"/>
    <xf numFmtId="43" fontId="10" fillId="4" borderId="1" xfId="0" applyNumberFormat="1" applyFont="1" applyFill="1" applyBorder="1"/>
    <xf numFmtId="43" fontId="11" fillId="4" borderId="1" xfId="0" applyNumberFormat="1" applyFont="1" applyFill="1" applyBorder="1"/>
    <xf numFmtId="0" fontId="12" fillId="0" borderId="2" xfId="0" applyFont="1" applyBorder="1"/>
    <xf numFmtId="0" fontId="12" fillId="0" borderId="0" xfId="0" applyFont="1"/>
    <xf numFmtId="0" fontId="13" fillId="0" borderId="0" xfId="0" applyFont="1"/>
    <xf numFmtId="0" fontId="14" fillId="0" borderId="0" xfId="0" applyFont="1"/>
    <xf numFmtId="4" fontId="1" fillId="2" borderId="0" xfId="0" applyNumberFormat="1" applyFont="1" applyFill="1"/>
    <xf numFmtId="0" fontId="0" fillId="2" borderId="0" xfId="0" applyFont="1" applyFill="1"/>
    <xf numFmtId="4" fontId="0" fillId="2" borderId="0" xfId="0" applyNumberFormat="1" applyFon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809625</xdr:colOff>
      <xdr:row>17</xdr:row>
      <xdr:rowOff>9525</xdr:rowOff>
    </xdr:from>
    <xdr:to>
      <xdr:col>17</xdr:col>
      <xdr:colOff>308580</xdr:colOff>
      <xdr:row>36</xdr:row>
      <xdr:rowOff>145367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3DE85B-1E78-46BA-B957-FDBD8F632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38325" y="4314825"/>
          <a:ext cx="8281005" cy="405061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504825</xdr:colOff>
      <xdr:row>1</xdr:row>
      <xdr:rowOff>57150</xdr:rowOff>
    </xdr:from>
    <xdr:to>
      <xdr:col>17</xdr:col>
      <xdr:colOff>296741</xdr:colOff>
      <xdr:row>37</xdr:row>
      <xdr:rowOff>182064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3915EC-BD1B-44F3-AD8A-C1A45B656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62425" y="247650"/>
          <a:ext cx="6497516" cy="69829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133350</xdr:colOff>
      <xdr:row>0</xdr:row>
      <xdr:rowOff>189706</xdr:rowOff>
    </xdr:from>
    <xdr:to>
      <xdr:col>24</xdr:col>
      <xdr:colOff>135790</xdr:colOff>
      <xdr:row>37</xdr:row>
      <xdr:rowOff>10674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836F7A-C6E4-4DCD-ADC2-A10A78CD60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950" y="189706"/>
          <a:ext cx="14023240" cy="660276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9</xdr:row>
      <xdr:rowOff>43484</xdr:rowOff>
    </xdr:from>
    <xdr:to>
      <xdr:col>23</xdr:col>
      <xdr:colOff>393018</xdr:colOff>
      <xdr:row>37</xdr:row>
      <xdr:rowOff>172499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8184FB-BA71-444E-8DF6-9442F139E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47800" y="1757984"/>
          <a:ext cx="12966018" cy="546301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85724</xdr:colOff>
      <xdr:row>2</xdr:row>
      <xdr:rowOff>34779</xdr:rowOff>
    </xdr:from>
    <xdr:to>
      <xdr:col>26</xdr:col>
      <xdr:colOff>164369</xdr:colOff>
      <xdr:row>35</xdr:row>
      <xdr:rowOff>162990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B3F7F8-8A8D-41AE-93AF-F000211F2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04924" y="415779"/>
          <a:ext cx="14709045" cy="641471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485775</xdr:colOff>
      <xdr:row>1</xdr:row>
      <xdr:rowOff>177626</xdr:rowOff>
    </xdr:from>
    <xdr:to>
      <xdr:col>24</xdr:col>
      <xdr:colOff>478667</xdr:colOff>
      <xdr:row>37</xdr:row>
      <xdr:rowOff>1144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198CA18-0FCF-43B4-B88D-5CC2A2575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04975" y="368126"/>
          <a:ext cx="13404092" cy="634814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7</xdr:row>
      <xdr:rowOff>173622</xdr:rowOff>
    </xdr:from>
    <xdr:to>
      <xdr:col>23</xdr:col>
      <xdr:colOff>373835</xdr:colOff>
      <xdr:row>41</xdr:row>
      <xdr:rowOff>182113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F3BDFB-6638-4B86-8314-FC71DC75FA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2025" y="1507122"/>
          <a:ext cx="13432610" cy="648549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315411</xdr:colOff>
      <xdr:row>2</xdr:row>
      <xdr:rowOff>76199</xdr:rowOff>
    </xdr:from>
    <xdr:to>
      <xdr:col>23</xdr:col>
      <xdr:colOff>277618</xdr:colOff>
      <xdr:row>35</xdr:row>
      <xdr:rowOff>48650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A64001-8305-4325-B94A-9A29BB181C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01811" y="457199"/>
          <a:ext cx="8496607" cy="625895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578407</xdr:colOff>
      <xdr:row>2</xdr:row>
      <xdr:rowOff>78441</xdr:rowOff>
    </xdr:from>
    <xdr:to>
      <xdr:col>16</xdr:col>
      <xdr:colOff>504120</xdr:colOff>
      <xdr:row>40</xdr:row>
      <xdr:rowOff>145676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AC5B87-7728-487B-830A-36068D0832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03995" y="459441"/>
          <a:ext cx="6582007" cy="730623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84810</xdr:colOff>
      <xdr:row>2</xdr:row>
      <xdr:rowOff>9525</xdr:rowOff>
    </xdr:from>
    <xdr:to>
      <xdr:col>17</xdr:col>
      <xdr:colOff>323849</xdr:colOff>
      <xdr:row>36</xdr:row>
      <xdr:rowOff>40415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A124EA-CDBD-4117-9892-2F91CD847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61610" y="390525"/>
          <a:ext cx="5725439" cy="65078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39"/>
  <sheetViews>
    <sheetView tabSelected="1" zoomScaleNormal="100" workbookViewId="0">
      <selection activeCell="T19" sqref="T1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5.5703125" customWidth="1"/>
    <col min="22" max="22" width="20" customWidth="1"/>
    <col min="23" max="23" width="17.85546875" customWidth="1"/>
    <col min="24" max="24" width="14.85546875" customWidth="1"/>
  </cols>
  <sheetData>
    <row r="1" spans="1:24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4" x14ac:dyDescent="0.25">
      <c r="A2" s="4">
        <f t="shared" ref="A2" si="0">N2</f>
        <v>0</v>
      </c>
      <c r="B2" s="4">
        <f t="shared" ref="B2" si="1">Q2</f>
        <v>416</v>
      </c>
      <c r="C2" s="4">
        <f>B2*1.1</f>
        <v>457.6</v>
      </c>
      <c r="D2" s="4">
        <f t="shared" ref="D2" si="2">C2*1.2</f>
        <v>549.12</v>
      </c>
      <c r="E2" s="5">
        <f t="shared" ref="E2" si="3">R2</f>
        <v>8600000</v>
      </c>
      <c r="F2" s="10">
        <f>ROUND((E2/B2),0)</f>
        <v>20673</v>
      </c>
      <c r="G2" s="10">
        <f t="shared" ref="G2" si="4">ROUND((E2/C2),0)</f>
        <v>18794</v>
      </c>
      <c r="H2" s="10">
        <f t="shared" ref="H2" si="5">ROUND((E2/D2),0)</f>
        <v>15661</v>
      </c>
      <c r="I2" s="4" t="e">
        <f>#REF!</f>
        <v>#REF!</v>
      </c>
      <c r="J2" s="4">
        <v>0</v>
      </c>
      <c r="O2">
        <f>P2*1.2</f>
        <v>599.04</v>
      </c>
      <c r="P2">
        <f>Q2*1.2</f>
        <v>499.2</v>
      </c>
      <c r="Q2">
        <v>416</v>
      </c>
      <c r="R2" s="2">
        <v>8600000</v>
      </c>
      <c r="T2" s="8"/>
      <c r="W2" t="s">
        <v>31</v>
      </c>
    </row>
    <row r="3" spans="1:24" s="15" customFormat="1" x14ac:dyDescent="0.25">
      <c r="A3" s="13">
        <f t="shared" ref="A3:A15" si="6">N3</f>
        <v>0</v>
      </c>
      <c r="B3" s="13">
        <f t="shared" ref="B3:B15" si="7">Q3</f>
        <v>404</v>
      </c>
      <c r="C3" s="13">
        <f t="shared" ref="C3:C15" si="8">B3*1.1</f>
        <v>444.40000000000003</v>
      </c>
      <c r="D3" s="13">
        <f t="shared" ref="D3:D15" si="9">C3*1.2</f>
        <v>533.28</v>
      </c>
      <c r="E3" s="14">
        <f t="shared" ref="E3:E15" si="10">R3</f>
        <v>8500000</v>
      </c>
      <c r="F3" s="13">
        <f t="shared" ref="F3:F15" si="11">ROUND((E3/B3),0)</f>
        <v>21040</v>
      </c>
      <c r="G3" s="13">
        <f t="shared" ref="G3:G15" si="12">ROUND((E3/C3),0)</f>
        <v>19127</v>
      </c>
      <c r="H3" s="13">
        <f t="shared" ref="H3:H15" si="13">ROUND((E3/D3),0)</f>
        <v>15939</v>
      </c>
      <c r="I3" s="13" t="e">
        <f>#REF!</f>
        <v>#REF!</v>
      </c>
      <c r="J3" s="13">
        <v>0</v>
      </c>
      <c r="O3" s="15">
        <f t="shared" ref="O3:P3" si="14">P3*1.2</f>
        <v>581.75999999999988</v>
      </c>
      <c r="P3" s="15">
        <f t="shared" si="14"/>
        <v>484.79999999999995</v>
      </c>
      <c r="Q3" s="15">
        <v>404</v>
      </c>
      <c r="R3" s="16">
        <v>8500000</v>
      </c>
    </row>
    <row r="4" spans="1:24" s="15" customFormat="1" x14ac:dyDescent="0.25">
      <c r="A4" s="13">
        <f t="shared" si="6"/>
        <v>0</v>
      </c>
      <c r="B4" s="13">
        <f t="shared" si="7"/>
        <v>583.33333333333337</v>
      </c>
      <c r="C4" s="13">
        <f t="shared" si="8"/>
        <v>641.66666666666674</v>
      </c>
      <c r="D4" s="13">
        <f t="shared" si="9"/>
        <v>770.00000000000011</v>
      </c>
      <c r="E4" s="14">
        <f t="shared" si="10"/>
        <v>12000000</v>
      </c>
      <c r="F4" s="13">
        <f t="shared" si="11"/>
        <v>20571</v>
      </c>
      <c r="G4" s="13">
        <f t="shared" si="12"/>
        <v>18701</v>
      </c>
      <c r="H4" s="13">
        <f t="shared" si="13"/>
        <v>15584</v>
      </c>
      <c r="I4" s="13" t="e">
        <f>#REF!</f>
        <v>#REF!</v>
      </c>
      <c r="J4" s="13">
        <v>0</v>
      </c>
      <c r="O4" s="15">
        <f t="shared" ref="O4" si="15">P4*1.2</f>
        <v>840</v>
      </c>
      <c r="P4" s="15">
        <v>700</v>
      </c>
      <c r="Q4" s="15">
        <f>P4/1.2</f>
        <v>583.33333333333337</v>
      </c>
      <c r="R4" s="16">
        <v>12000000</v>
      </c>
    </row>
    <row r="5" spans="1:24" x14ac:dyDescent="0.25">
      <c r="A5" s="4">
        <f t="shared" si="6"/>
        <v>0</v>
      </c>
      <c r="B5" s="4">
        <f t="shared" si="7"/>
        <v>730</v>
      </c>
      <c r="C5" s="4">
        <f t="shared" si="8"/>
        <v>803.00000000000011</v>
      </c>
      <c r="D5" s="4">
        <f t="shared" si="9"/>
        <v>963.60000000000014</v>
      </c>
      <c r="E5" s="5">
        <f t="shared" si="10"/>
        <v>12800000</v>
      </c>
      <c r="F5" s="10">
        <f t="shared" si="11"/>
        <v>17534</v>
      </c>
      <c r="G5" s="10">
        <f t="shared" si="12"/>
        <v>15940</v>
      </c>
      <c r="H5" s="10">
        <f t="shared" si="13"/>
        <v>13284</v>
      </c>
      <c r="I5" s="4" t="e">
        <f>#REF!</f>
        <v>#REF!</v>
      </c>
      <c r="J5" s="4">
        <v>0</v>
      </c>
      <c r="O5">
        <f t="shared" ref="O5:P5" si="16">P5*1.2</f>
        <v>1051.2</v>
      </c>
      <c r="P5">
        <f t="shared" si="16"/>
        <v>876</v>
      </c>
      <c r="Q5">
        <v>730</v>
      </c>
      <c r="R5" s="2">
        <v>12800000</v>
      </c>
      <c r="T5" s="8"/>
    </row>
    <row r="6" spans="1:24" s="10" customFormat="1" x14ac:dyDescent="0.25">
      <c r="A6" s="10">
        <f t="shared" si="6"/>
        <v>0</v>
      </c>
      <c r="B6" s="10">
        <f t="shared" si="7"/>
        <v>480</v>
      </c>
      <c r="C6" s="10">
        <f t="shared" si="8"/>
        <v>528</v>
      </c>
      <c r="D6" s="10">
        <f t="shared" si="9"/>
        <v>633.6</v>
      </c>
      <c r="E6" s="37">
        <f t="shared" si="10"/>
        <v>8800000</v>
      </c>
      <c r="F6" s="10">
        <f t="shared" si="11"/>
        <v>18333</v>
      </c>
      <c r="G6" s="10">
        <f t="shared" si="12"/>
        <v>16667</v>
      </c>
      <c r="H6" s="10">
        <f t="shared" si="13"/>
        <v>13889</v>
      </c>
      <c r="I6" s="10" t="e">
        <f>#REF!</f>
        <v>#REF!</v>
      </c>
      <c r="J6" s="10">
        <v>0</v>
      </c>
      <c r="O6" s="38">
        <f t="shared" ref="O6:P6" si="17">P6*1.2</f>
        <v>691.19999999999993</v>
      </c>
      <c r="P6" s="38">
        <f t="shared" si="17"/>
        <v>576</v>
      </c>
      <c r="Q6" s="38">
        <v>480</v>
      </c>
      <c r="R6" s="39">
        <v>8800000</v>
      </c>
    </row>
    <row r="7" spans="1:24" s="15" customFormat="1" x14ac:dyDescent="0.25">
      <c r="A7" s="13">
        <f t="shared" si="6"/>
        <v>0</v>
      </c>
      <c r="B7" s="13">
        <f t="shared" si="7"/>
        <v>679</v>
      </c>
      <c r="C7" s="13">
        <f t="shared" si="8"/>
        <v>746.90000000000009</v>
      </c>
      <c r="D7" s="13">
        <f t="shared" si="9"/>
        <v>896.28000000000009</v>
      </c>
      <c r="E7" s="14">
        <f t="shared" si="10"/>
        <v>12800000</v>
      </c>
      <c r="F7" s="13">
        <f t="shared" si="11"/>
        <v>18851</v>
      </c>
      <c r="G7" s="13">
        <f t="shared" si="12"/>
        <v>17138</v>
      </c>
      <c r="H7" s="13">
        <f t="shared" si="13"/>
        <v>14281</v>
      </c>
      <c r="I7" s="13" t="e">
        <f>#REF!</f>
        <v>#REF!</v>
      </c>
      <c r="J7" s="13">
        <v>0</v>
      </c>
      <c r="O7" s="15">
        <f t="shared" ref="O7:P8" si="18">P7*1.2</f>
        <v>977.75999999999988</v>
      </c>
      <c r="P7" s="15">
        <f t="shared" si="18"/>
        <v>814.8</v>
      </c>
      <c r="Q7" s="15">
        <v>679</v>
      </c>
      <c r="R7" s="16">
        <v>12800000</v>
      </c>
      <c r="S7" s="15" t="s">
        <v>13</v>
      </c>
    </row>
    <row r="8" spans="1:24" s="15" customFormat="1" x14ac:dyDescent="0.25">
      <c r="A8" s="13">
        <f t="shared" ref="A8" si="19">N8</f>
        <v>0</v>
      </c>
      <c r="B8" s="13">
        <f t="shared" ref="B8" si="20">Q8</f>
        <v>587</v>
      </c>
      <c r="C8" s="13">
        <f t="shared" si="8"/>
        <v>645.70000000000005</v>
      </c>
      <c r="D8" s="13">
        <f t="shared" ref="D8" si="21">C8*1.2</f>
        <v>774.84</v>
      </c>
      <c r="E8" s="14">
        <f t="shared" ref="E8" si="22">R8</f>
        <v>11500000</v>
      </c>
      <c r="F8" s="13">
        <f t="shared" ref="F8" si="23">ROUND((E8/B8),0)</f>
        <v>19591</v>
      </c>
      <c r="G8" s="13">
        <f t="shared" ref="G8" si="24">ROUND((E8/C8),0)</f>
        <v>17810</v>
      </c>
      <c r="H8" s="13">
        <f t="shared" ref="H8" si="25">ROUND((E8/D8),0)</f>
        <v>14842</v>
      </c>
      <c r="I8" s="13" t="e">
        <f>#REF!</f>
        <v>#REF!</v>
      </c>
      <c r="J8" s="13">
        <v>0</v>
      </c>
      <c r="O8" s="15">
        <f t="shared" si="18"/>
        <v>845.28</v>
      </c>
      <c r="P8" s="15">
        <f t="shared" si="18"/>
        <v>704.4</v>
      </c>
      <c r="Q8" s="15">
        <v>587</v>
      </c>
      <c r="R8" s="16">
        <v>11500000</v>
      </c>
      <c r="S8" s="15" t="s">
        <v>13</v>
      </c>
    </row>
    <row r="9" spans="1:24" x14ac:dyDescent="0.25">
      <c r="A9" s="4">
        <f t="shared" si="6"/>
        <v>0</v>
      </c>
      <c r="B9" s="4">
        <f t="shared" si="7"/>
        <v>404</v>
      </c>
      <c r="C9" s="4">
        <f t="shared" si="8"/>
        <v>444.40000000000003</v>
      </c>
      <c r="D9" s="4">
        <f t="shared" si="9"/>
        <v>533.28</v>
      </c>
      <c r="E9" s="5">
        <f t="shared" si="10"/>
        <v>6550000</v>
      </c>
      <c r="F9" s="10">
        <f t="shared" si="11"/>
        <v>16213</v>
      </c>
      <c r="G9" s="10">
        <f t="shared" si="12"/>
        <v>14739</v>
      </c>
      <c r="H9" s="10">
        <f t="shared" si="13"/>
        <v>12282</v>
      </c>
      <c r="I9" s="4" t="e">
        <f>#REF!</f>
        <v>#REF!</v>
      </c>
      <c r="J9" s="4">
        <v>0</v>
      </c>
      <c r="O9">
        <f t="shared" ref="O9:P9" si="26">P9*1.2</f>
        <v>581.75999999999988</v>
      </c>
      <c r="P9">
        <f t="shared" si="26"/>
        <v>484.79999999999995</v>
      </c>
      <c r="Q9">
        <v>404</v>
      </c>
      <c r="R9" s="2">
        <v>6550000</v>
      </c>
      <c r="S9" t="s">
        <v>13</v>
      </c>
      <c r="T9" s="8"/>
    </row>
    <row r="10" spans="1:24" x14ac:dyDescent="0.25">
      <c r="A10" s="4">
        <f t="shared" si="6"/>
        <v>0</v>
      </c>
      <c r="B10" s="4">
        <f t="shared" si="7"/>
        <v>587</v>
      </c>
      <c r="C10" s="4">
        <f t="shared" si="8"/>
        <v>645.70000000000005</v>
      </c>
      <c r="D10" s="4">
        <f t="shared" si="9"/>
        <v>774.84</v>
      </c>
      <c r="E10" s="5">
        <f t="shared" si="10"/>
        <v>11500000</v>
      </c>
      <c r="F10" s="10">
        <f t="shared" si="11"/>
        <v>19591</v>
      </c>
      <c r="G10" s="10">
        <f t="shared" si="12"/>
        <v>17810</v>
      </c>
      <c r="H10" s="10">
        <f t="shared" si="13"/>
        <v>14842</v>
      </c>
      <c r="I10" s="4" t="e">
        <f>#REF!</f>
        <v>#REF!</v>
      </c>
      <c r="J10" s="4">
        <v>0</v>
      </c>
      <c r="O10">
        <f t="shared" ref="O10:P10" si="27">P10*1.2</f>
        <v>845.28</v>
      </c>
      <c r="P10">
        <f t="shared" si="27"/>
        <v>704.4</v>
      </c>
      <c r="Q10">
        <v>587</v>
      </c>
      <c r="R10" s="2">
        <v>11500000</v>
      </c>
      <c r="S10" t="s">
        <v>13</v>
      </c>
      <c r="T10" s="8"/>
    </row>
    <row r="11" spans="1:24" x14ac:dyDescent="0.25">
      <c r="A11" s="4">
        <f t="shared" si="6"/>
        <v>0</v>
      </c>
      <c r="B11" s="4">
        <f t="shared" si="7"/>
        <v>0</v>
      </c>
      <c r="C11" s="4">
        <f t="shared" si="8"/>
        <v>0</v>
      </c>
      <c r="D11" s="4">
        <f t="shared" si="9"/>
        <v>0</v>
      </c>
      <c r="E11" s="5">
        <f t="shared" si="10"/>
        <v>0</v>
      </c>
      <c r="F11" s="10" t="e">
        <f t="shared" si="11"/>
        <v>#DIV/0!</v>
      </c>
      <c r="G11" s="10" t="e">
        <f t="shared" si="12"/>
        <v>#DIV/0!</v>
      </c>
      <c r="H11" s="10" t="e">
        <f t="shared" si="13"/>
        <v>#DIV/0!</v>
      </c>
      <c r="I11" s="4" t="e">
        <f>#REF!</f>
        <v>#REF!</v>
      </c>
      <c r="J11" s="4">
        <v>0</v>
      </c>
      <c r="O11">
        <f t="shared" ref="O11:P11" si="28">P11*1.2</f>
        <v>0</v>
      </c>
      <c r="P11">
        <f t="shared" si="28"/>
        <v>0</v>
      </c>
      <c r="Q11">
        <v>0</v>
      </c>
      <c r="R11" s="16">
        <v>0</v>
      </c>
      <c r="T11" s="8"/>
    </row>
    <row r="12" spans="1:24" x14ac:dyDescent="0.25">
      <c r="A12" s="4">
        <f t="shared" si="6"/>
        <v>0</v>
      </c>
      <c r="B12" s="4">
        <f t="shared" si="7"/>
        <v>0</v>
      </c>
      <c r="C12" s="4">
        <f t="shared" si="8"/>
        <v>0</v>
      </c>
      <c r="D12" s="4">
        <f t="shared" si="9"/>
        <v>0</v>
      </c>
      <c r="E12" s="5">
        <f t="shared" si="10"/>
        <v>0</v>
      </c>
      <c r="F12" s="10" t="e">
        <f t="shared" si="11"/>
        <v>#DIV/0!</v>
      </c>
      <c r="G12" s="10" t="e">
        <f t="shared" si="12"/>
        <v>#DIV/0!</v>
      </c>
      <c r="H12" s="10" t="e">
        <f t="shared" si="13"/>
        <v>#DIV/0!</v>
      </c>
      <c r="I12" s="4" t="e">
        <f>#REF!</f>
        <v>#REF!</v>
      </c>
      <c r="J12" s="4">
        <v>0</v>
      </c>
      <c r="O12">
        <f t="shared" ref="O12:P12" si="29">P12*1.2</f>
        <v>0</v>
      </c>
      <c r="P12">
        <f t="shared" si="29"/>
        <v>0</v>
      </c>
      <c r="Q12">
        <v>0</v>
      </c>
      <c r="R12" s="2">
        <v>0</v>
      </c>
      <c r="T12" s="8"/>
    </row>
    <row r="13" spans="1:24" x14ac:dyDescent="0.25">
      <c r="A13" s="4">
        <f t="shared" si="6"/>
        <v>0</v>
      </c>
      <c r="B13" s="4">
        <f t="shared" si="7"/>
        <v>0</v>
      </c>
      <c r="C13" s="4">
        <f t="shared" si="8"/>
        <v>0</v>
      </c>
      <c r="D13" s="4">
        <f t="shared" si="9"/>
        <v>0</v>
      </c>
      <c r="E13" s="5">
        <f t="shared" si="10"/>
        <v>0</v>
      </c>
      <c r="F13" s="10" t="e">
        <f t="shared" si="11"/>
        <v>#DIV/0!</v>
      </c>
      <c r="G13" s="10" t="e">
        <f t="shared" si="12"/>
        <v>#DIV/0!</v>
      </c>
      <c r="H13" s="10" t="e">
        <f t="shared" si="13"/>
        <v>#DIV/0!</v>
      </c>
      <c r="I13" s="4" t="e">
        <f>#REF!</f>
        <v>#REF!</v>
      </c>
      <c r="J13" s="4">
        <v>0</v>
      </c>
      <c r="O13">
        <f t="shared" ref="O13:P13" si="30">P13*1.2</f>
        <v>0</v>
      </c>
      <c r="P13">
        <f t="shared" si="30"/>
        <v>0</v>
      </c>
      <c r="Q13">
        <v>0</v>
      </c>
      <c r="R13" s="2">
        <v>0</v>
      </c>
      <c r="T13" s="8"/>
    </row>
    <row r="14" spans="1:24" ht="16.5" x14ac:dyDescent="0.3">
      <c r="A14" s="4">
        <f t="shared" si="6"/>
        <v>0</v>
      </c>
      <c r="B14" s="4">
        <f t="shared" si="7"/>
        <v>0</v>
      </c>
      <c r="C14" s="4">
        <f t="shared" si="8"/>
        <v>0</v>
      </c>
      <c r="D14" s="4">
        <f t="shared" si="9"/>
        <v>0</v>
      </c>
      <c r="E14" s="5">
        <f t="shared" si="10"/>
        <v>0</v>
      </c>
      <c r="F14" s="10" t="e">
        <f t="shared" si="11"/>
        <v>#DIV/0!</v>
      </c>
      <c r="G14" s="10" t="e">
        <f t="shared" si="12"/>
        <v>#DIV/0!</v>
      </c>
      <c r="H14" s="10" t="e">
        <f t="shared" si="13"/>
        <v>#DIV/0!</v>
      </c>
      <c r="I14" s="4" t="e">
        <f>#REF!</f>
        <v>#REF!</v>
      </c>
      <c r="J14" s="4">
        <v>0</v>
      </c>
      <c r="O14">
        <f t="shared" ref="O14:P14" si="31">P14*1.2</f>
        <v>0</v>
      </c>
      <c r="P14">
        <f t="shared" si="31"/>
        <v>0</v>
      </c>
      <c r="Q14">
        <v>0</v>
      </c>
      <c r="R14" s="2">
        <v>0</v>
      </c>
      <c r="T14" s="8"/>
      <c r="V14" s="17" t="s">
        <v>14</v>
      </c>
      <c r="W14" s="18"/>
      <c r="X14" s="19"/>
    </row>
    <row r="15" spans="1:24" ht="16.5" x14ac:dyDescent="0.3">
      <c r="A15" s="4">
        <f t="shared" si="6"/>
        <v>0</v>
      </c>
      <c r="B15" s="4">
        <f t="shared" si="7"/>
        <v>0</v>
      </c>
      <c r="C15" s="4">
        <f t="shared" si="8"/>
        <v>0</v>
      </c>
      <c r="D15" s="4">
        <f t="shared" si="9"/>
        <v>0</v>
      </c>
      <c r="E15" s="5">
        <f t="shared" si="10"/>
        <v>0</v>
      </c>
      <c r="F15" s="10" t="e">
        <f t="shared" si="11"/>
        <v>#DIV/0!</v>
      </c>
      <c r="G15" s="10" t="e">
        <f t="shared" si="12"/>
        <v>#DIV/0!</v>
      </c>
      <c r="H15" s="10" t="e">
        <f t="shared" si="13"/>
        <v>#DIV/0!</v>
      </c>
      <c r="I15" s="4" t="e">
        <f>#REF!</f>
        <v>#REF!</v>
      </c>
      <c r="J15" s="4">
        <v>0</v>
      </c>
      <c r="O15">
        <f t="shared" ref="O15:P15" si="32">P15*1.2</f>
        <v>0</v>
      </c>
      <c r="P15">
        <f t="shared" si="32"/>
        <v>0</v>
      </c>
      <c r="Q15">
        <v>0</v>
      </c>
      <c r="R15" s="2">
        <v>0</v>
      </c>
      <c r="T15" s="8"/>
      <c r="V15" s="17" t="s">
        <v>15</v>
      </c>
      <c r="W15" s="18">
        <v>2023</v>
      </c>
      <c r="X15" s="19"/>
    </row>
    <row r="16" spans="1:24" ht="49.5" x14ac:dyDescent="0.3">
      <c r="V16" s="20" t="s">
        <v>16</v>
      </c>
      <c r="W16" s="21">
        <v>2012</v>
      </c>
      <c r="X16" s="19" t="s">
        <v>17</v>
      </c>
    </row>
    <row r="17" spans="7:26" ht="16.5" x14ac:dyDescent="0.3">
      <c r="V17" s="22" t="s">
        <v>18</v>
      </c>
      <c r="W17" s="21">
        <f>W15-W16</f>
        <v>11</v>
      </c>
      <c r="X17" s="19"/>
    </row>
    <row r="18" spans="7:26" ht="16.5" x14ac:dyDescent="0.3">
      <c r="V18" s="23"/>
      <c r="W18" s="21">
        <f>W17-60</f>
        <v>-49</v>
      </c>
      <c r="X18" s="19"/>
    </row>
    <row r="19" spans="7:26" ht="16.5" x14ac:dyDescent="0.3">
      <c r="V19" s="23" t="s">
        <v>19</v>
      </c>
      <c r="W19" s="24">
        <f>894*2500</f>
        <v>2235000</v>
      </c>
      <c r="X19" s="19"/>
    </row>
    <row r="20" spans="7:26" ht="16.5" x14ac:dyDescent="0.3">
      <c r="S20" s="11"/>
      <c r="T20" s="11"/>
      <c r="U20" s="11"/>
      <c r="V20" s="23" t="s">
        <v>20</v>
      </c>
      <c r="W20" s="21"/>
      <c r="X20" s="19"/>
      <c r="Y20" s="11"/>
      <c r="Z20" s="11"/>
    </row>
    <row r="21" spans="7:26" ht="16.5" x14ac:dyDescent="0.3">
      <c r="V21" s="23"/>
      <c r="W21" s="21"/>
      <c r="X21" s="19"/>
      <c r="Y21" s="11"/>
      <c r="Z21" s="11"/>
    </row>
    <row r="22" spans="7:26" ht="16.5" x14ac:dyDescent="0.3">
      <c r="G22" s="6"/>
      <c r="H22" s="6"/>
      <c r="V22" s="23" t="s">
        <v>21</v>
      </c>
      <c r="W22" s="25">
        <f>100-10</f>
        <v>90</v>
      </c>
      <c r="X22" s="19"/>
      <c r="Y22" s="11"/>
      <c r="Z22" s="11"/>
    </row>
    <row r="23" spans="7:26" ht="16.5" x14ac:dyDescent="0.3">
      <c r="V23" s="17" t="s">
        <v>22</v>
      </c>
      <c r="W23" s="21">
        <f>W22*11/60</f>
        <v>16.5</v>
      </c>
      <c r="X23" s="19"/>
      <c r="Y23" s="11"/>
      <c r="Z23" s="11"/>
    </row>
    <row r="24" spans="7:26" ht="16.5" x14ac:dyDescent="0.3">
      <c r="V24" s="17"/>
      <c r="W24" s="26">
        <f>W23%</f>
        <v>0.16500000000000001</v>
      </c>
      <c r="X24" s="19"/>
      <c r="Y24" s="11"/>
      <c r="Z24" s="11"/>
    </row>
    <row r="25" spans="7:26" ht="16.5" x14ac:dyDescent="0.3">
      <c r="V25" s="17" t="s">
        <v>23</v>
      </c>
      <c r="W25" s="27">
        <f>ROUND((W19*W24),0)</f>
        <v>368775</v>
      </c>
      <c r="X25" s="19"/>
      <c r="Y25" s="11"/>
      <c r="Z25" s="11"/>
    </row>
    <row r="26" spans="7:26" ht="16.5" x14ac:dyDescent="0.3">
      <c r="V26" s="17" t="s">
        <v>24</v>
      </c>
      <c r="W26" s="27">
        <v>745</v>
      </c>
      <c r="X26" s="19" t="s">
        <v>32</v>
      </c>
      <c r="Y26" s="11"/>
      <c r="Z26" s="11"/>
    </row>
    <row r="27" spans="7:26" ht="16.5" x14ac:dyDescent="0.3">
      <c r="V27" s="23" t="s">
        <v>25</v>
      </c>
      <c r="W27" s="21">
        <v>20000</v>
      </c>
      <c r="X27" s="19"/>
      <c r="Y27" s="11"/>
      <c r="Z27" s="11"/>
    </row>
    <row r="28" spans="7:26" ht="16.5" x14ac:dyDescent="0.3">
      <c r="V28" s="23" t="s">
        <v>26</v>
      </c>
      <c r="W28" s="24">
        <f>W27*W26</f>
        <v>14900000</v>
      </c>
      <c r="X28" s="19"/>
      <c r="Y28" s="11"/>
      <c r="Z28" s="11"/>
    </row>
    <row r="29" spans="7:26" ht="16.5" x14ac:dyDescent="0.3">
      <c r="V29" s="28" t="s">
        <v>27</v>
      </c>
      <c r="W29" s="29">
        <f>W28-W25</f>
        <v>14531225</v>
      </c>
      <c r="X29" s="30"/>
      <c r="Y29" s="11"/>
      <c r="Z29" s="11"/>
    </row>
    <row r="30" spans="7:26" ht="16.5" x14ac:dyDescent="0.3">
      <c r="V30" s="28" t="s">
        <v>28</v>
      </c>
      <c r="W30" s="29">
        <f>W29*0.9</f>
        <v>13078102.5</v>
      </c>
      <c r="X30" s="19"/>
      <c r="Y30" s="11"/>
      <c r="Z30" s="11"/>
    </row>
    <row r="31" spans="7:26" ht="16.5" x14ac:dyDescent="0.3">
      <c r="V31" s="28" t="s">
        <v>29</v>
      </c>
      <c r="W31" s="31">
        <f>W29*0.8</f>
        <v>11624980</v>
      </c>
      <c r="X31" s="19"/>
      <c r="Y31" s="11"/>
      <c r="Z31" s="11"/>
    </row>
    <row r="32" spans="7:26" ht="16.5" x14ac:dyDescent="0.3">
      <c r="S32" s="11"/>
      <c r="T32" s="11"/>
      <c r="U32" s="11"/>
      <c r="V32" s="28" t="s">
        <v>30</v>
      </c>
      <c r="W32" s="32">
        <f>W29*0.025/12</f>
        <v>30273.385416666668</v>
      </c>
      <c r="X32" s="19"/>
      <c r="Y32" s="11"/>
      <c r="Z32" s="11"/>
    </row>
    <row r="33" spans="15:26" ht="15.75" x14ac:dyDescent="0.25">
      <c r="S33" s="11"/>
      <c r="T33" s="11"/>
      <c r="U33" s="11"/>
      <c r="V33" s="33"/>
      <c r="W33" s="34"/>
      <c r="X33" s="35"/>
      <c r="Y33" s="11"/>
      <c r="Z33" s="11"/>
    </row>
    <row r="34" spans="15:26" x14ac:dyDescent="0.25">
      <c r="S34" s="11">
        <v>17</v>
      </c>
      <c r="T34" s="11"/>
      <c r="U34" s="11"/>
      <c r="V34" s="11"/>
      <c r="W34" s="11"/>
      <c r="X34" s="11"/>
      <c r="Y34" s="11"/>
      <c r="Z34" s="11"/>
    </row>
    <row r="35" spans="15:26" x14ac:dyDescent="0.25">
      <c r="S35" s="11"/>
      <c r="T35" s="12"/>
      <c r="U35" s="11"/>
      <c r="V35" s="11"/>
      <c r="W35" s="11"/>
      <c r="X35" s="11"/>
      <c r="Y35" s="11"/>
      <c r="Z35" s="11"/>
    </row>
    <row r="36" spans="15:26" x14ac:dyDescent="0.25">
      <c r="S36" s="12"/>
      <c r="T36" s="11"/>
      <c r="U36" s="11"/>
      <c r="V36" s="11"/>
      <c r="W36" s="11"/>
      <c r="X36" s="11"/>
      <c r="Y36" s="11"/>
      <c r="Z36" s="11"/>
    </row>
    <row r="37" spans="15:26" x14ac:dyDescent="0.25">
      <c r="S37" s="11"/>
      <c r="T37" s="11"/>
      <c r="U37" s="11"/>
      <c r="V37" s="11"/>
      <c r="W37" s="11"/>
      <c r="X37" s="11"/>
      <c r="Y37" s="11"/>
      <c r="Z37" s="11"/>
    </row>
    <row r="38" spans="15:26" x14ac:dyDescent="0.25"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  <row r="39" spans="15:26" ht="15.75" x14ac:dyDescent="0.25">
      <c r="R39" s="36" t="s">
        <v>33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V16" sqref="V1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AB17" sqref="AB17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F12" sqref="F1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F9" activeCellId="1" sqref="A2 F9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40" sqref="B40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I20" sqref="I2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X22" sqref="X2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3" zoomScaleNormal="100" workbookViewId="0">
      <selection activeCell="S23" sqref="S23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U23" sqref="U23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2023-11-21T06:38:02Z</dcterms:modified>
</cp:coreProperties>
</file>