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ONALI DATTU GAYKAR - SBI\"/>
    </mc:Choice>
  </mc:AlternateContent>
  <xr:revisionPtr revIDLastSave="0" documentId="13_ncr:1_{8D48A72C-C8BA-46B0-B015-469D3ED814B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4" i="4" l="1"/>
  <c r="W13" i="4"/>
  <c r="W12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H12" i="4" l="1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<sst xmlns="http://schemas.openxmlformats.org/spreadsheetml/2006/main" count="48" uniqueCount="42">
  <si>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</si>
  <si>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</si>
  <si>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</si>
  <si>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</si>
  <si>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</si>
  <si>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</si>
  <si>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</si>
  <si>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</si>
  <si>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</si>
  <si>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</si>
  <si>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</si>
  <si>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</si>
  <si>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</si>
  <si>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</si>
  <si>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</si>
  <si>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</si>
  <si>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</si>
  <si>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</si>
  <si>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</si>
  <si>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</si>
  <si>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</si>
  <si>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</si>
  <si>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</si>
  <si>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</si>
  <si>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</si>
  <si>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</si>
  <si>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</si>
  <si>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</si>
  <si>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</si>
  <si>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</si>
  <si>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</si>
  <si>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</si>
  <si>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</si>
  <si>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</si>
  <si>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</si>
  <si>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</si>
  <si>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</si>
  <si>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Kalyan ) - SONALI DATTU GAYKAR</t>
  </si>
  <si>
    <t>CA</t>
  </si>
  <si>
    <t>rate on CA</t>
  </si>
  <si>
    <t>FMV/ RV</t>
  </si>
  <si>
    <t>As per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</si>
</sst>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38</xdr:row>
      <xdr:rowOff>19999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C80CD-DC1F-4190-954A-D05F3950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680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488310</xdr:colOff>
      <xdr:row>42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BD816-3FBE-4654-99C2-24355AFF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66710" cy="6935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488310</xdr:colOff>
      <xdr:row>36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ED366-CBE8-4DEB-9D3D-03A0B9AB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66710" cy="6697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173856</xdr:colOff>
      <xdr:row>38</xdr:row>
      <xdr:rowOff>143832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BF059-3D23-41C1-BC4B-32D47C34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42656" cy="6858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46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1621F-DBAB-49F3-A5F9-383909435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756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258827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1F89E-648A-4D6F-8897-FC6B3035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841227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4" zoomScaleNormal="100" workbookViewId="0">
      <selection activeCell="U21" sqref="U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  <c r="U2"/>
    </row>
    <row r="3" spans="1:23" s="46" customFormat="1" x14ac:dyDescent="0.25">
      <c r="A3" s="44">
        <f t="shared" ref="A3:A8" si="0">N3</f>
        <v>0</v>
      </c>
      <c r="B3" s="44">
        <f t="shared" ref="B3:B8" si="1">Q3</f>
        <v>343</v>
      </c>
      <c r="C3" s="44">
        <f>B3*1.2</f>
        <v>411.59999999999997</v>
      </c>
      <c r="D3" s="44">
        <f t="shared" ref="D3:D8" si="2">C3*1.2</f>
        <v>493.91999999999996</v>
      </c>
      <c r="E3" s="45">
        <f t="shared" ref="E3:E8" si="3">R3</f>
        <v>1802500</v>
      </c>
      <c r="F3" s="44">
        <f t="shared" ref="F3:F8" si="4">ROUND((E3/B3),0)</f>
        <v>5255</v>
      </c>
      <c r="G3" s="44">
        <f t="shared" ref="G3:G8" si="5">ROUND((E3/C3),0)</f>
        <v>4379</v>
      </c>
      <c r="H3" s="44">
        <f t="shared" ref="H3:H8" si="6">ROUND((E3/D3),0)</f>
        <v>3649</v>
      </c>
      <c r="I3" s="44" t="e">
        <f>#REF!</f>
        <v>#REF!</v>
      </c>
      <c r="J3" s="44">
        <f t="shared" ref="J3:J8" si="7">S3</f>
        <v>0</v>
      </c>
      <c r="O3" s="46">
        <v>0</v>
      </c>
      <c r="P3" s="46">
        <f t="shared" ref="P3:Q8" si="8">O3/1.2</f>
        <v>0</v>
      </c>
      <c r="Q3" s="46">
        <v>343</v>
      </c>
      <c r="R3" s="47">
        <v>1802500</v>
      </c>
    </row>
    <row r="4" spans="1:23" s="46" customFormat="1" x14ac:dyDescent="0.25">
      <c r="A4" s="44">
        <f t="shared" si="0"/>
        <v>0</v>
      </c>
      <c r="B4" s="44">
        <f t="shared" si="1"/>
        <v>445</v>
      </c>
      <c r="C4" s="44">
        <f t="shared" ref="C4:C8" si="9">B4*1.2</f>
        <v>534</v>
      </c>
      <c r="D4" s="44">
        <f t="shared" si="2"/>
        <v>640.79999999999995</v>
      </c>
      <c r="E4" s="45">
        <f t="shared" si="3"/>
        <v>2609750</v>
      </c>
      <c r="F4" s="44">
        <f t="shared" si="4"/>
        <v>5865</v>
      </c>
      <c r="G4" s="44">
        <f t="shared" si="5"/>
        <v>4887</v>
      </c>
      <c r="H4" s="44">
        <f t="shared" si="6"/>
        <v>4073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si="8"/>
        <v>0</v>
      </c>
      <c r="Q4" s="46">
        <v>445</v>
      </c>
      <c r="R4" s="47">
        <v>2609750</v>
      </c>
    </row>
    <row r="5" spans="1:23" x14ac:dyDescent="0.25">
      <c r="A5" s="4">
        <f t="shared" si="0"/>
        <v>0</v>
      </c>
      <c r="B5" s="4">
        <f t="shared" si="1"/>
        <v>445</v>
      </c>
      <c r="C5" s="4">
        <f t="shared" si="9"/>
        <v>534</v>
      </c>
      <c r="D5" s="4">
        <f t="shared" si="2"/>
        <v>640.79999999999995</v>
      </c>
      <c r="E5" s="5">
        <f t="shared" si="3"/>
        <v>2412000</v>
      </c>
      <c r="F5" s="9">
        <f t="shared" si="4"/>
        <v>5420</v>
      </c>
      <c r="G5" s="9">
        <f t="shared" si="5"/>
        <v>4517</v>
      </c>
      <c r="H5" s="9">
        <f t="shared" si="6"/>
        <v>3764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445</v>
      </c>
      <c r="R5" s="2">
        <v>2412000</v>
      </c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</row>
    <row r="7" spans="1:23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9" t="e">
        <f t="shared" ref="F7" si="15">ROUND((E7/B7),0)</f>
        <v>#DIV/0!</v>
      </c>
      <c r="G7" s="9" t="e">
        <f t="shared" ref="G7" si="16">ROUND((E7/C7),0)</f>
        <v>#DIV/0!</v>
      </c>
      <c r="H7" s="9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</row>
    <row r="9" spans="1:23" ht="36.75" customHeight="1" x14ac:dyDescent="0.25">
      <c r="A9" s="41" t="s">
        <v>36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23" x14ac:dyDescent="0.25">
      <c r="A10" s="4">
        <f t="shared" ref="A10:A19" si="21">N10</f>
        <v>0</v>
      </c>
      <c r="B10" s="4">
        <f t="shared" ref="B10:B19" si="22">Q10</f>
        <v>466.66666666666669</v>
      </c>
      <c r="C10" s="4">
        <f>B10*1.2</f>
        <v>560</v>
      </c>
      <c r="D10" s="4">
        <f t="shared" ref="D10:D19" si="23">C10*1.2</f>
        <v>672</v>
      </c>
      <c r="E10" s="5">
        <f t="shared" ref="E10:E19" si="24">R10</f>
        <v>2000000</v>
      </c>
      <c r="F10" s="9">
        <f t="shared" ref="F10:F19" si="25">ROUND((E10/B10),0)</f>
        <v>4286</v>
      </c>
      <c r="G10" s="9">
        <f t="shared" ref="G10:G19" si="26">ROUND((E10/C10),0)</f>
        <v>3571</v>
      </c>
      <c r="H10" s="9">
        <f t="shared" ref="H10:H19" si="27">ROUND((E10/D10),0)</f>
        <v>2976</v>
      </c>
      <c r="I10" s="4" t="e">
        <f>#REF!</f>
        <v>#REF!</v>
      </c>
      <c r="J10" s="4">
        <f t="shared" ref="J10:J19" si="28">S10</f>
        <v>0</v>
      </c>
      <c r="O10">
        <v>0</v>
      </c>
      <c r="P10">
        <v>560</v>
      </c>
      <c r="Q10">
        <f t="shared" ref="P10:Q19" si="29">P10/1.2</f>
        <v>466.66666666666669</v>
      </c>
      <c r="R10" s="2">
        <v>2000000</v>
      </c>
    </row>
    <row r="11" spans="1:23" s="49" customFormat="1" x14ac:dyDescent="0.25">
      <c r="A11" s="9">
        <f t="shared" si="21"/>
        <v>0</v>
      </c>
      <c r="B11" s="9">
        <f t="shared" si="22"/>
        <v>379</v>
      </c>
      <c r="C11" s="9">
        <f t="shared" ref="C11:C19" si="30">B11*1.2</f>
        <v>454.8</v>
      </c>
      <c r="D11" s="9">
        <f t="shared" si="23"/>
        <v>545.76</v>
      </c>
      <c r="E11" s="48">
        <f t="shared" si="24"/>
        <v>2349000</v>
      </c>
      <c r="F11" s="9">
        <f t="shared" si="25"/>
        <v>6198</v>
      </c>
      <c r="G11" s="9">
        <f t="shared" si="26"/>
        <v>5165</v>
      </c>
      <c r="H11" s="9">
        <f t="shared" si="27"/>
        <v>4304</v>
      </c>
      <c r="I11" s="9" t="e">
        <f>#REF!</f>
        <v>#REF!</v>
      </c>
      <c r="J11" s="9">
        <f t="shared" si="28"/>
        <v>0</v>
      </c>
      <c r="O11" s="49">
        <v>0</v>
      </c>
      <c r="P11" s="49">
        <f t="shared" si="29"/>
        <v>0</v>
      </c>
      <c r="Q11" s="49">
        <v>379</v>
      </c>
      <c r="R11" s="50">
        <v>2349000</v>
      </c>
    </row>
    <row r="12" spans="1:23" s="46" customFormat="1" x14ac:dyDescent="0.25">
      <c r="A12" s="44">
        <f t="shared" si="21"/>
        <v>0</v>
      </c>
      <c r="B12" s="44">
        <f t="shared" si="22"/>
        <v>505</v>
      </c>
      <c r="C12" s="44">
        <f t="shared" si="30"/>
        <v>606</v>
      </c>
      <c r="D12" s="44">
        <f t="shared" si="23"/>
        <v>727.19999999999993</v>
      </c>
      <c r="E12" s="45">
        <f t="shared" si="24"/>
        <v>3100000</v>
      </c>
      <c r="F12" s="44">
        <f t="shared" si="25"/>
        <v>6139</v>
      </c>
      <c r="G12" s="44">
        <f t="shared" si="26"/>
        <v>5116</v>
      </c>
      <c r="H12" s="44">
        <f t="shared" si="27"/>
        <v>4263</v>
      </c>
      <c r="I12" s="44" t="e">
        <f>#REF!</f>
        <v>#REF!</v>
      </c>
      <c r="J12" s="44">
        <f t="shared" si="28"/>
        <v>0</v>
      </c>
      <c r="O12" s="46">
        <v>0</v>
      </c>
      <c r="P12" s="46">
        <f t="shared" si="29"/>
        <v>0</v>
      </c>
      <c r="Q12" s="46">
        <v>505</v>
      </c>
      <c r="R12" s="47">
        <v>3100000</v>
      </c>
      <c r="V12" s="46">
        <v>39.549999999999997</v>
      </c>
      <c r="W12" s="46">
        <f>V12*10.764</f>
        <v>425.71619999999996</v>
      </c>
    </row>
    <row r="13" spans="1:23" x14ac:dyDescent="0.25">
      <c r="A13" s="4">
        <f t="shared" si="21"/>
        <v>0</v>
      </c>
      <c r="B13" s="4">
        <f t="shared" si="22"/>
        <v>0</v>
      </c>
      <c r="C13" s="4">
        <f t="shared" si="30"/>
        <v>0</v>
      </c>
      <c r="D13" s="4">
        <f t="shared" si="23"/>
        <v>0</v>
      </c>
      <c r="E13" s="5">
        <f t="shared" si="24"/>
        <v>0</v>
      </c>
      <c r="F13" s="9" t="e">
        <f t="shared" si="25"/>
        <v>#DIV/0!</v>
      </c>
      <c r="G13" s="9" t="e">
        <f t="shared" si="26"/>
        <v>#DIV/0!</v>
      </c>
      <c r="H13" s="9" t="e">
        <f t="shared" si="27"/>
        <v>#DIV/0!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f t="shared" si="29"/>
        <v>0</v>
      </c>
      <c r="R13" s="2">
        <v>0</v>
      </c>
      <c r="V13">
        <v>6.63</v>
      </c>
      <c r="W13">
        <f>V13*10.764</f>
        <v>71.365319999999997</v>
      </c>
    </row>
    <row r="14" spans="1:23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W14">
        <f>SUM(W12:W13)</f>
        <v>497.08151999999995</v>
      </c>
    </row>
    <row r="15" spans="1:23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9" t="e">
        <f t="shared" si="25"/>
        <v>#DIV/0!</v>
      </c>
      <c r="G15" s="9" t="e">
        <f t="shared" si="26"/>
        <v>#DIV/0!</v>
      </c>
      <c r="H15" s="9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</row>
    <row r="16" spans="1:23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9" t="e">
        <f t="shared" si="25"/>
        <v>#DIV/0!</v>
      </c>
      <c r="G16" s="9" t="e">
        <f t="shared" si="26"/>
        <v>#DIV/0!</v>
      </c>
      <c r="H16" s="9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9" t="e">
        <f t="shared" si="25"/>
        <v>#DIV/0!</v>
      </c>
      <c r="G17" s="9" t="e">
        <f t="shared" si="26"/>
        <v>#DIV/0!</v>
      </c>
      <c r="H17" s="9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9" t="e">
        <f t="shared" si="25"/>
        <v>#DIV/0!</v>
      </c>
      <c r="G19" s="9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5.75" x14ac:dyDescent="0.25">
      <c r="U20" s="17" t="s">
        <v>13</v>
      </c>
      <c r="V20" s="18"/>
      <c r="W20" s="19">
        <v>5800</v>
      </c>
      <c r="X20" s="20" t="s">
        <v>39</v>
      </c>
    </row>
    <row r="21" spans="1:25" ht="38.25" customHeight="1" x14ac:dyDescent="0.25">
      <c r="S21" s="10"/>
      <c r="T21" s="10"/>
      <c r="U21" s="21" t="s">
        <v>14</v>
      </c>
      <c r="V21" s="18"/>
      <c r="W21" s="19">
        <v>2500</v>
      </c>
      <c r="X21" s="22"/>
    </row>
    <row r="22" spans="1:25" ht="15.75" x14ac:dyDescent="0.25">
      <c r="S22" s="10"/>
      <c r="T22" s="10"/>
      <c r="U22" s="17" t="s">
        <v>15</v>
      </c>
      <c r="V22" s="18"/>
      <c r="W22" s="19">
        <f>W20-W21</f>
        <v>3300</v>
      </c>
      <c r="X22" s="22"/>
    </row>
    <row r="23" spans="1:25" ht="15.75" x14ac:dyDescent="0.25">
      <c r="G23" s="6"/>
      <c r="H23" s="6"/>
      <c r="S23" s="10"/>
      <c r="T23" s="10"/>
      <c r="U23" s="17" t="s">
        <v>16</v>
      </c>
      <c r="V23" s="18"/>
      <c r="W23" s="19">
        <f>W21</f>
        <v>2500</v>
      </c>
      <c r="X23" s="22"/>
    </row>
    <row r="24" spans="1:25" ht="15.75" x14ac:dyDescent="0.25">
      <c r="S24" s="10"/>
      <c r="T24" s="10"/>
      <c r="U24" s="17" t="s">
        <v>17</v>
      </c>
      <c r="V24" s="23"/>
      <c r="W24" s="24">
        <f>X24-X25</f>
        <v>0</v>
      </c>
      <c r="X24" s="25">
        <v>2023</v>
      </c>
    </row>
    <row r="25" spans="1:25" ht="15.75" x14ac:dyDescent="0.25">
      <c r="S25" s="10"/>
      <c r="T25" s="10"/>
      <c r="U25" s="17" t="s">
        <v>18</v>
      </c>
      <c r="V25" s="23"/>
      <c r="W25" s="24">
        <f>W26-W24</f>
        <v>60</v>
      </c>
      <c r="X25" s="31">
        <v>2023</v>
      </c>
      <c r="Y25" t="s">
        <v>41</v>
      </c>
    </row>
    <row r="26" spans="1:25" ht="15.75" x14ac:dyDescent="0.25">
      <c r="S26" s="10"/>
      <c r="T26" s="10"/>
      <c r="U26" s="17" t="s">
        <v>19</v>
      </c>
      <c r="V26" s="23"/>
      <c r="W26" s="24">
        <v>60</v>
      </c>
      <c r="X26" s="24"/>
    </row>
    <row r="27" spans="1:25" ht="39" customHeight="1" x14ac:dyDescent="0.25">
      <c r="P27" s="42" t="s">
        <v>37</v>
      </c>
      <c r="Q27" s="42"/>
      <c r="R27" s="42"/>
      <c r="S27" s="42"/>
      <c r="T27" s="43"/>
      <c r="U27" s="21" t="s">
        <v>20</v>
      </c>
      <c r="V27" s="23"/>
      <c r="W27" s="24">
        <f>90*W24/W26</f>
        <v>0</v>
      </c>
      <c r="X27" s="24"/>
    </row>
    <row r="28" spans="1:25" ht="15.75" x14ac:dyDescent="0.25">
      <c r="U28" s="17"/>
      <c r="V28" s="26"/>
      <c r="W28" s="27">
        <f>W27%</f>
        <v>0</v>
      </c>
      <c r="X28" s="27"/>
    </row>
    <row r="29" spans="1:25" ht="15.75" x14ac:dyDescent="0.25">
      <c r="P29" s="14" t="s">
        <v>30</v>
      </c>
      <c r="Q29" s="14" t="s">
        <v>31</v>
      </c>
      <c r="R29" s="14" t="s">
        <v>32</v>
      </c>
      <c r="S29" s="14" t="s">
        <v>33</v>
      </c>
      <c r="T29" s="12"/>
      <c r="U29" s="17" t="s">
        <v>21</v>
      </c>
      <c r="V29" s="18"/>
      <c r="W29" s="19">
        <f>W23*W28</f>
        <v>0</v>
      </c>
      <c r="X29" s="22"/>
    </row>
    <row r="30" spans="1:25" ht="15.75" x14ac:dyDescent="0.25">
      <c r="Q30">
        <f>N18</f>
        <v>0</v>
      </c>
      <c r="R30" s="15">
        <f>N16</f>
        <v>0</v>
      </c>
      <c r="S30" s="15">
        <f>R30*Q30</f>
        <v>0</v>
      </c>
      <c r="U30" s="17" t="s">
        <v>22</v>
      </c>
      <c r="V30" s="18"/>
      <c r="W30" s="19">
        <f>W23-W29</f>
        <v>2500</v>
      </c>
      <c r="X30" s="22"/>
    </row>
    <row r="31" spans="1:25" ht="15.75" x14ac:dyDescent="0.25">
      <c r="R31" s="6" t="s">
        <v>33</v>
      </c>
      <c r="S31" s="16">
        <f>SUM(S30:S30)</f>
        <v>0</v>
      </c>
      <c r="U31" s="17" t="s">
        <v>15</v>
      </c>
      <c r="V31" s="18"/>
      <c r="W31" s="19">
        <f>W22</f>
        <v>3300</v>
      </c>
      <c r="X31" s="22"/>
    </row>
    <row r="32" spans="1:25" ht="15.75" x14ac:dyDescent="0.25">
      <c r="R32" s="6" t="s">
        <v>24</v>
      </c>
      <c r="S32" s="16">
        <f>S31*90%</f>
        <v>0</v>
      </c>
      <c r="U32" s="23"/>
      <c r="V32" s="18"/>
      <c r="W32" s="19"/>
      <c r="X32" s="22"/>
    </row>
    <row r="33" spans="15:24" ht="15.75" x14ac:dyDescent="0.25">
      <c r="R33" s="6" t="s">
        <v>34</v>
      </c>
      <c r="S33" s="16">
        <f>S31*80%</f>
        <v>0</v>
      </c>
      <c r="U33" s="28" t="s">
        <v>23</v>
      </c>
      <c r="V33" s="29"/>
      <c r="W33" s="20">
        <v>5800</v>
      </c>
      <c r="X33" s="22"/>
    </row>
    <row r="34" spans="15:24" ht="15.75" x14ac:dyDescent="0.25">
      <c r="S34" s="10"/>
      <c r="T34" s="10"/>
      <c r="U34" s="23"/>
      <c r="V34" s="23"/>
      <c r="W34" s="24"/>
      <c r="X34" s="24"/>
    </row>
    <row r="35" spans="15:24" ht="15.75" x14ac:dyDescent="0.25">
      <c r="S35" s="10"/>
      <c r="T35" s="10"/>
      <c r="U35" s="28" t="s">
        <v>38</v>
      </c>
      <c r="V35" s="30"/>
      <c r="W35" s="25">
        <v>497</v>
      </c>
      <c r="X35" s="24"/>
    </row>
    <row r="36" spans="15:24" ht="15.75" x14ac:dyDescent="0.25">
      <c r="P36" s="13" t="s">
        <v>29</v>
      </c>
      <c r="S36" s="10"/>
      <c r="T36" s="11"/>
      <c r="U36" s="17" t="s">
        <v>40</v>
      </c>
      <c r="V36" s="31"/>
      <c r="W36" s="32">
        <f>W33*W35+X37</f>
        <v>2882600</v>
      </c>
      <c r="X36" s="33"/>
    </row>
    <row r="37" spans="15:24" ht="15.75" x14ac:dyDescent="0.25">
      <c r="S37" s="11"/>
      <c r="T37" s="10"/>
      <c r="U37" s="17" t="s">
        <v>24</v>
      </c>
      <c r="V37" s="23"/>
      <c r="W37" s="34">
        <f>W36*0.9</f>
        <v>2594340</v>
      </c>
      <c r="X37" s="35"/>
    </row>
    <row r="38" spans="15:24" ht="15.75" x14ac:dyDescent="0.25">
      <c r="S38" s="10"/>
      <c r="T38" s="10"/>
      <c r="U38" s="17" t="s">
        <v>25</v>
      </c>
      <c r="V38" s="23"/>
      <c r="W38" s="34">
        <f>W36*0.8</f>
        <v>2306080</v>
      </c>
      <c r="X38" s="34"/>
    </row>
    <row r="39" spans="15:24" ht="15.75" x14ac:dyDescent="0.25">
      <c r="O39" s="10"/>
      <c r="P39" s="10"/>
      <c r="Q39" s="10"/>
      <c r="R39" s="10"/>
      <c r="S39" s="10"/>
      <c r="T39" s="10"/>
      <c r="U39" s="17"/>
      <c r="V39" s="23"/>
      <c r="W39" s="36"/>
      <c r="X39" s="24"/>
    </row>
    <row r="40" spans="15:24" ht="15.75" x14ac:dyDescent="0.25">
      <c r="U40" s="37" t="s">
        <v>26</v>
      </c>
      <c r="V40" s="38"/>
      <c r="W40" s="39">
        <f>W21*W35</f>
        <v>1242500</v>
      </c>
      <c r="X40" s="39"/>
    </row>
    <row r="41" spans="15:24" ht="15.75" x14ac:dyDescent="0.25">
      <c r="U41" s="17" t="s">
        <v>27</v>
      </c>
      <c r="V41" s="23"/>
      <c r="W41" s="36"/>
      <c r="X41" s="36"/>
    </row>
    <row r="42" spans="15:24" ht="15.75" x14ac:dyDescent="0.25">
      <c r="U42" s="40" t="s">
        <v>28</v>
      </c>
      <c r="V42" s="36"/>
      <c r="W42" s="34">
        <f>W36*0.025/12</f>
        <v>6005.416666666667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2023-11-20T11:19:39Z</dcterms:modified>
</cp:coreProperties>
</file>