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Extra Forder\N M Electricals\"/>
    </mc:Choice>
  </mc:AlternateContent>
  <xr:revisionPtr revIDLastSave="0" documentId="13_ncr:1_{E29733F3-F1FA-4725-8E77-0DD84DCA71B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O15" i="4" l="1"/>
  <c r="H15" i="4"/>
  <c r="J15" i="4" s="1"/>
  <c r="K15" i="4" s="1"/>
  <c r="L15" i="4" s="1"/>
  <c r="N15" i="4" s="1"/>
  <c r="M15" i="4" l="1"/>
  <c r="I15" i="4"/>
  <c r="D43" i="4"/>
  <c r="C26" i="4" l="1"/>
  <c r="C60" i="4" l="1"/>
  <c r="H14" i="4" l="1"/>
  <c r="C18" i="4" l="1"/>
  <c r="I14" i="4"/>
  <c r="O14" i="4"/>
  <c r="J14" i="4" l="1"/>
  <c r="K14" i="4" s="1"/>
  <c r="L14" i="4" s="1"/>
  <c r="N14" i="4" s="1"/>
  <c r="M14" i="4" l="1"/>
  <c r="C9" i="4"/>
  <c r="C31" i="4" s="1"/>
  <c r="C28" i="4"/>
  <c r="O18" i="4"/>
  <c r="C38" i="4" s="1"/>
  <c r="C23" i="4" l="1"/>
  <c r="C33" i="4" s="1"/>
  <c r="N18" i="4" l="1"/>
  <c r="C34" i="4"/>
  <c r="C32" i="4" l="1"/>
  <c r="C35" i="4" s="1"/>
  <c r="C39" i="4"/>
  <c r="M18" i="4" l="1"/>
  <c r="C37" i="4" l="1"/>
  <c r="C36" i="4"/>
</calcChain>
</file>

<file path=xl/sharedStrings.xml><?xml version="1.0" encoding="utf-8"?>
<sst xmlns="http://schemas.openxmlformats.org/spreadsheetml/2006/main" count="55" uniqueCount="46">
  <si>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</si>
  <si>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</si>
  <si>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</si>
  <si>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</si>
  <si>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</si>
  <si>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</si>
  <si>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</si>
  <si>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</si>
  <si>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</si>
  <si>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</si>
  <si>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</si>
  <si>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</si>
  <si>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</si>
  <si>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</si>
  <si>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</si>
  <si>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</si>
  <si>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</si>
  <si>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</si>
  <si>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</si>
  <si>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</si>
  <si>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</si>
  <si>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</si>
  <si>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</si>
  <si>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</si>
  <si>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</si>
  <si>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</si>
  <si>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</si>
  <si>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</si>
  <si>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</si>
  <si>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</si>
  <si>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</si>
  <si>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 xml:space="preserve"> </t>
  </si>
  <si>
    <t>`</t>
  </si>
  <si>
    <t>Age Of Build. In Years(approx)</t>
  </si>
  <si>
    <t>NM ELECTRICAL LTD -SHRI. VALLABH P. MUNDHRA</t>
  </si>
  <si>
    <t xml:space="preserve">SBI - Commercial Branch (Fort) </t>
  </si>
  <si>
    <t>Survey No. 57, Hissa No. 8, Village - Koshimbi</t>
  </si>
  <si>
    <t>D.G.Room RCC</t>
  </si>
  <si>
    <t>Security Chowki</t>
  </si>
  <si>
    <t>19.380842948775925, 73.22186054766115</t>
  </si>
  <si>
    <t>Ground floor + 1st RCC</t>
  </si>
  <si>
    <t>Land Value in sq.M</t>
  </si>
  <si>
    <t xml:space="preserve">Mezzanine floor </t>
  </si>
  <si>
    <t>(Sq.mt.)</t>
  </si>
  <si>
    <t>Reference Case Id : 22563 / 22841 / 25609</t>
  </si>
  <si>
    <t>Nagpur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</si>
</sst>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0" fillId="0" borderId="1" xfId="1" applyNumberFormat="1" applyFont="1" applyBorder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2" fontId="1" fillId="0" borderId="0" xfId="1" applyNumberFormat="1" applyFont="1" applyBorder="1" applyAlignment="1">
      <alignment wrapText="1"/>
    </xf>
    <xf numFmtId="0" fontId="15" fillId="0" borderId="0" xfId="0" applyFont="1"/>
    <xf numFmtId="0" fontId="16" fillId="0" borderId="0" xfId="0" applyFont="1"/>
    <xf numFmtId="0" fontId="1" fillId="0" borderId="0" xfId="0" applyFont="1" applyAlignment="1">
      <alignment horizontal="left"/>
    </xf>
    <xf numFmtId="0" fontId="17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0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75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G21" sqref="G21"/>
    </sheetView>
  </sheetViews>
  <sheetFormatPr defaultColWidth="20" defaultRowHeight="16.5" x14ac:dyDescent="0.3"/>
  <cols>
    <col min="1" max="1" width="6.7109375" style="1" customWidth="1"/>
    <col min="2" max="2" width="20.5703125" style="16" bestFit="1" customWidth="1"/>
    <col min="3" max="3" width="23.140625" style="68" customWidth="1"/>
    <col min="4" max="4" width="11.28515625" style="1" customWidth="1"/>
    <col min="5" max="5" width="11.85546875" style="1" customWidth="1"/>
    <col min="6" max="6" width="17.85546875" style="1" customWidth="1"/>
    <col min="7" max="7" width="15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bestFit="1" customWidth="1"/>
    <col min="15" max="15" width="18.85546875" style="4" bestFit="1" customWidth="1"/>
    <col min="16" max="16384" width="20" style="1"/>
  </cols>
  <sheetData>
    <row r="1" spans="2:15" x14ac:dyDescent="0.3">
      <c r="C1" s="70"/>
    </row>
    <row r="2" spans="2:15" x14ac:dyDescent="0.3">
      <c r="B2" s="73" t="s">
        <v>35</v>
      </c>
      <c r="C2" s="71"/>
      <c r="D2" s="72"/>
      <c r="E2"/>
    </row>
    <row r="3" spans="2:15" ht="19.5" customHeight="1" x14ac:dyDescent="0.3">
      <c r="B3" s="80" t="s">
        <v>34</v>
      </c>
      <c r="C3" s="80"/>
      <c r="D3" s="80"/>
      <c r="E3" s="80"/>
      <c r="F3" s="80"/>
    </row>
    <row r="4" spans="2:15" ht="29.25" customHeight="1" x14ac:dyDescent="0.3">
      <c r="B4" s="74" t="s">
        <v>45</v>
      </c>
      <c r="C4"/>
      <c r="D4"/>
      <c r="E4"/>
      <c r="F4"/>
      <c r="G4"/>
      <c r="H4" s="1"/>
      <c r="I4" s="1"/>
      <c r="J4" s="1"/>
      <c r="L4" s="1"/>
    </row>
    <row r="5" spans="2:15" ht="17.25" x14ac:dyDescent="0.3">
      <c r="B5" s="74"/>
      <c r="C5"/>
      <c r="D5"/>
      <c r="E5"/>
      <c r="F5"/>
      <c r="G5"/>
      <c r="H5" s="1"/>
      <c r="I5" s="1"/>
      <c r="J5" s="1"/>
      <c r="L5" s="1"/>
    </row>
    <row r="6" spans="2:15" ht="15.75" customHeight="1" x14ac:dyDescent="0.3">
      <c r="B6" s="6" t="s">
        <v>41</v>
      </c>
      <c r="C6" s="57"/>
    </row>
    <row r="7" spans="2:15" x14ac:dyDescent="0.3">
      <c r="B7" s="12" t="s">
        <v>9</v>
      </c>
      <c r="C7" s="69">
        <v>17472</v>
      </c>
      <c r="D7" s="38"/>
      <c r="F7" s="4" t="s">
        <v>44</v>
      </c>
      <c r="I7" s="1"/>
      <c r="K7" s="4"/>
      <c r="M7" s="4"/>
      <c r="N7" s="1"/>
      <c r="O7" s="1"/>
    </row>
    <row r="8" spans="2:15" x14ac:dyDescent="0.3">
      <c r="B8" s="13" t="s">
        <v>5</v>
      </c>
      <c r="C8" s="58">
        <v>5000</v>
      </c>
      <c r="D8" s="14"/>
      <c r="F8" s="18"/>
      <c r="G8" s="57"/>
      <c r="H8" s="1"/>
      <c r="K8" s="4"/>
      <c r="M8" s="4"/>
      <c r="N8" s="1"/>
      <c r="O8" s="1"/>
    </row>
    <row r="9" spans="2:15" x14ac:dyDescent="0.3">
      <c r="B9" s="39" t="s">
        <v>16</v>
      </c>
      <c r="C9" s="59">
        <f>ROUND((C7*C8),0)</f>
        <v>87360000</v>
      </c>
      <c r="D9" s="14"/>
      <c r="F9" s="18"/>
      <c r="G9" s="20"/>
      <c r="H9" s="1"/>
      <c r="K9" s="4"/>
      <c r="M9" s="4"/>
      <c r="N9" s="1"/>
      <c r="O9" s="1"/>
    </row>
    <row r="10" spans="2:15" ht="9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5" x14ac:dyDescent="0.3">
      <c r="B11" s="6" t="s">
        <v>12</v>
      </c>
      <c r="C11" s="57"/>
      <c r="E11" s="17"/>
    </row>
    <row r="12" spans="2:15" s="2" customFormat="1" ht="63.75" x14ac:dyDescent="0.2">
      <c r="B12" s="42" t="s">
        <v>17</v>
      </c>
      <c r="C12" s="61" t="s">
        <v>29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33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</row>
    <row r="13" spans="2:15" s="22" customFormat="1" x14ac:dyDescent="0.2">
      <c r="B13" s="21"/>
      <c r="C13" s="61" t="s">
        <v>43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9" t="s">
        <v>40</v>
      </c>
      <c r="C14" s="49">
        <v>2400</v>
      </c>
      <c r="D14" s="49">
        <v>2014</v>
      </c>
      <c r="E14" s="23">
        <v>2023</v>
      </c>
      <c r="F14" s="44">
        <v>50</v>
      </c>
      <c r="G14" s="44">
        <v>12500</v>
      </c>
      <c r="H14" s="44">
        <f>E14-D14</f>
        <v>9</v>
      </c>
      <c r="I14" s="44">
        <f>F14-H14</f>
        <v>41</v>
      </c>
      <c r="J14" s="44">
        <f>IF(H14&gt;=5,90*H14/F14,0)</f>
        <v>16.2</v>
      </c>
      <c r="K14" s="44">
        <f>G14/100*J14</f>
        <v>2025</v>
      </c>
      <c r="L14" s="44">
        <f>ROUND((G14-K14),0)</f>
        <v>10475</v>
      </c>
      <c r="M14" s="44">
        <f>O14-N14</f>
        <v>4860000</v>
      </c>
      <c r="N14" s="44">
        <f>ROUND(L14*C14,0)</f>
        <v>25140000</v>
      </c>
      <c r="O14" s="44">
        <f>ROUND(G14*C14,0)</f>
        <v>30000000</v>
      </c>
    </row>
    <row r="15" spans="2:15" s="22" customFormat="1" x14ac:dyDescent="0.3">
      <c r="B15" s="49" t="s">
        <v>42</v>
      </c>
      <c r="C15" s="49">
        <v>150.85</v>
      </c>
      <c r="D15" s="49">
        <v>2014</v>
      </c>
      <c r="E15" s="23">
        <v>2023</v>
      </c>
      <c r="F15" s="44">
        <v>50</v>
      </c>
      <c r="G15" s="44">
        <v>12500</v>
      </c>
      <c r="H15" s="44">
        <f>E15-D15</f>
        <v>9</v>
      </c>
      <c r="I15" s="44">
        <f>F15-H15</f>
        <v>41</v>
      </c>
      <c r="J15" s="44">
        <f>IF(H15&gt;=5,90*H15/F15,0)</f>
        <v>16.2</v>
      </c>
      <c r="K15" s="44">
        <f>G15/100*J15</f>
        <v>2025</v>
      </c>
      <c r="L15" s="44">
        <f>ROUND((G15-K15),0)</f>
        <v>10475</v>
      </c>
      <c r="M15" s="44">
        <f>O15-N15</f>
        <v>305471</v>
      </c>
      <c r="N15" s="44">
        <f>ROUND(L15*C15,0)</f>
        <v>1580154</v>
      </c>
      <c r="O15" s="44">
        <f>ROUND(G15*C15,0)</f>
        <v>1885625</v>
      </c>
    </row>
    <row r="16" spans="2:15" s="22" customFormat="1" x14ac:dyDescent="0.3">
      <c r="B16" s="49" t="s">
        <v>37</v>
      </c>
      <c r="C16" s="62"/>
      <c r="D16" s="49"/>
      <c r="E16" s="23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s="22" customFormat="1" x14ac:dyDescent="0.3">
      <c r="B17" s="49" t="s">
        <v>38</v>
      </c>
      <c r="C17" s="62"/>
      <c r="D17" s="49"/>
      <c r="E17" s="23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s="26" customFormat="1" x14ac:dyDescent="0.3">
      <c r="B18" s="25" t="s">
        <v>23</v>
      </c>
      <c r="C18" s="63">
        <f>SUM(C14:C17)</f>
        <v>2550.85</v>
      </c>
      <c r="D18" s="47"/>
      <c r="E18" s="47"/>
      <c r="F18" s="45"/>
      <c r="G18" s="44"/>
      <c r="H18" s="46"/>
      <c r="I18" s="46"/>
      <c r="J18" s="46"/>
      <c r="K18" s="46"/>
      <c r="L18" s="46"/>
      <c r="M18" s="48">
        <f>SUM(M14:M17)</f>
        <v>5165471</v>
      </c>
      <c r="N18" s="48">
        <f>SUM(N14:N17)</f>
        <v>26720154</v>
      </c>
      <c r="O18" s="48">
        <f>SUM(O14:O17)</f>
        <v>31885625</v>
      </c>
    </row>
    <row r="19" spans="2:15" s="26" customFormat="1" ht="18.75" customHeight="1" x14ac:dyDescent="0.3">
      <c r="B19" s="51"/>
      <c r="C19" s="64"/>
      <c r="D19" s="52"/>
      <c r="E19" s="52"/>
      <c r="F19" s="53"/>
      <c r="G19" s="54"/>
      <c r="H19" s="55"/>
      <c r="I19" s="55"/>
      <c r="J19" s="55"/>
      <c r="K19" s="55"/>
      <c r="L19" s="55"/>
      <c r="M19" s="56"/>
      <c r="N19" s="56"/>
      <c r="O19" s="56"/>
    </row>
    <row r="20" spans="2:15" x14ac:dyDescent="0.3">
      <c r="B20" s="75" t="s">
        <v>24</v>
      </c>
      <c r="C20" s="75"/>
      <c r="D20" s="24"/>
      <c r="E20" s="24"/>
      <c r="G20" s="29"/>
      <c r="H20" s="29"/>
      <c r="I20" s="1"/>
      <c r="J20" s="1"/>
      <c r="L20" s="1"/>
      <c r="N20" s="1"/>
      <c r="O20" s="1"/>
    </row>
    <row r="21" spans="2:15" x14ac:dyDescent="0.3">
      <c r="B21" s="12" t="s">
        <v>25</v>
      </c>
      <c r="C21" s="59">
        <v>0</v>
      </c>
      <c r="D21" s="24"/>
      <c r="E21" s="24"/>
      <c r="G21" s="29"/>
      <c r="H21" s="29"/>
      <c r="I21" s="1"/>
      <c r="J21" s="1"/>
      <c r="L21" s="1"/>
      <c r="N21" s="1"/>
      <c r="O21" s="1"/>
    </row>
    <row r="22" spans="2:15" x14ac:dyDescent="0.3">
      <c r="B22" s="13" t="s">
        <v>5</v>
      </c>
      <c r="C22" s="58">
        <v>0</v>
      </c>
      <c r="D22" s="24"/>
      <c r="E22" s="24"/>
      <c r="G22" s="29"/>
      <c r="H22" s="29"/>
      <c r="I22" s="1" t="s">
        <v>31</v>
      </c>
      <c r="J22" s="1"/>
      <c r="L22" s="1"/>
      <c r="N22" s="19"/>
      <c r="O22" s="1"/>
    </row>
    <row r="23" spans="2:15" x14ac:dyDescent="0.3">
      <c r="B23" s="13" t="s">
        <v>6</v>
      </c>
      <c r="C23" s="59">
        <f>ROUND((C21*C22),0)</f>
        <v>0</v>
      </c>
      <c r="D23" s="24"/>
      <c r="E23" s="24"/>
      <c r="G23" s="29"/>
      <c r="H23" s="29"/>
      <c r="I23" s="1"/>
      <c r="J23" s="1"/>
      <c r="L23" s="1"/>
      <c r="M23" s="19"/>
      <c r="N23" s="1"/>
      <c r="O23" s="1"/>
    </row>
    <row r="24" spans="2:15" x14ac:dyDescent="0.3">
      <c r="B24" s="27"/>
      <c r="C24" s="65"/>
      <c r="D24" s="24"/>
      <c r="E24" s="50"/>
      <c r="G24" s="29"/>
      <c r="H24" s="29"/>
      <c r="I24" s="1"/>
      <c r="J24" s="1"/>
      <c r="L24" s="1"/>
      <c r="N24" s="1"/>
      <c r="O24" s="1"/>
    </row>
    <row r="25" spans="2:15" ht="16.5" customHeight="1" x14ac:dyDescent="0.3">
      <c r="B25" s="76" t="s">
        <v>13</v>
      </c>
      <c r="C25" s="77"/>
      <c r="D25" s="24"/>
      <c r="E25" s="28"/>
      <c r="G25" s="28"/>
      <c r="H25" s="1"/>
      <c r="I25" s="1"/>
      <c r="J25" s="1"/>
      <c r="L25" s="1"/>
      <c r="N25" s="1"/>
      <c r="O25" s="1"/>
    </row>
    <row r="26" spans="2:15" x14ac:dyDescent="0.3">
      <c r="B26" s="12" t="s">
        <v>9</v>
      </c>
      <c r="C26" s="59">
        <f>C7</f>
        <v>17472</v>
      </c>
      <c r="D26" s="30"/>
      <c r="E26" s="4"/>
      <c r="H26" s="1"/>
      <c r="I26" s="1"/>
      <c r="J26" s="1"/>
      <c r="L26" s="1"/>
      <c r="N26" s="1"/>
      <c r="O26" s="1"/>
    </row>
    <row r="27" spans="2:15" x14ac:dyDescent="0.3">
      <c r="B27" s="13" t="s">
        <v>5</v>
      </c>
      <c r="C27" s="58"/>
      <c r="D27" s="17"/>
      <c r="E27" s="4"/>
      <c r="H27" s="1"/>
      <c r="I27" s="1"/>
      <c r="J27" s="1"/>
      <c r="L27" s="1"/>
      <c r="N27" s="1"/>
      <c r="O27" s="1"/>
    </row>
    <row r="28" spans="2:15" x14ac:dyDescent="0.3">
      <c r="B28" s="13" t="s">
        <v>6</v>
      </c>
      <c r="C28" s="59">
        <f>ROUND((C26*C27),0)</f>
        <v>0</v>
      </c>
      <c r="D28" s="5"/>
      <c r="E28" s="4"/>
      <c r="H28" s="1"/>
      <c r="I28" s="1"/>
      <c r="J28" s="1"/>
      <c r="L28" s="1"/>
      <c r="N28" s="1"/>
      <c r="O28" s="1"/>
    </row>
    <row r="29" spans="2:15" x14ac:dyDescent="0.3">
      <c r="C29" s="66"/>
      <c r="D29" s="5"/>
      <c r="E29" s="5"/>
      <c r="G29" s="11"/>
      <c r="I29" s="7"/>
      <c r="J29" s="7"/>
      <c r="M29" s="11"/>
    </row>
    <row r="30" spans="2:15" x14ac:dyDescent="0.3">
      <c r="B30" s="78" t="s">
        <v>36</v>
      </c>
      <c r="C30" s="79"/>
      <c r="D30" s="11"/>
      <c r="E30" s="4"/>
      <c r="F30" s="7"/>
      <c r="G30" s="7"/>
      <c r="H30" s="1"/>
      <c r="J30" s="11"/>
      <c r="K30" s="4"/>
      <c r="M30" s="4"/>
      <c r="N30" s="1"/>
      <c r="O30" s="1"/>
    </row>
    <row r="31" spans="2:15" x14ac:dyDescent="0.3">
      <c r="B31" s="31" t="s">
        <v>11</v>
      </c>
      <c r="C31" s="59">
        <f>C9</f>
        <v>87360000</v>
      </c>
      <c r="D31" s="9"/>
      <c r="E31" s="9"/>
      <c r="F31" s="10"/>
      <c r="G31" s="10"/>
      <c r="H31" s="1"/>
      <c r="J31" s="8"/>
      <c r="K31" s="4"/>
      <c r="M31" s="4"/>
      <c r="N31" s="1"/>
      <c r="O31" s="1"/>
    </row>
    <row r="32" spans="2:15" x14ac:dyDescent="0.3">
      <c r="B32" s="31" t="s">
        <v>12</v>
      </c>
      <c r="C32" s="59">
        <f>N18</f>
        <v>26720154</v>
      </c>
      <c r="D32" s="9"/>
      <c r="E32" s="9"/>
      <c r="F32" s="10"/>
      <c r="G32" s="10"/>
      <c r="H32" s="1"/>
      <c r="J32" s="10"/>
      <c r="K32" s="4"/>
      <c r="M32" s="4"/>
      <c r="N32" s="1"/>
      <c r="O32" s="1"/>
    </row>
    <row r="33" spans="2:15" ht="33" x14ac:dyDescent="0.3">
      <c r="B33" s="31" t="s">
        <v>26</v>
      </c>
      <c r="C33" s="59">
        <f>C23</f>
        <v>0</v>
      </c>
      <c r="D33" s="9"/>
      <c r="E33" s="9"/>
      <c r="F33" s="10"/>
      <c r="G33" s="10"/>
      <c r="J33" s="10"/>
      <c r="K33" s="4"/>
      <c r="M33" s="4"/>
      <c r="N33" s="1"/>
      <c r="O33" s="1"/>
    </row>
    <row r="34" spans="2:15" x14ac:dyDescent="0.3">
      <c r="B34" s="31" t="s">
        <v>10</v>
      </c>
      <c r="C34" s="59">
        <f>C28</f>
        <v>0</v>
      </c>
      <c r="D34" s="9"/>
      <c r="E34" s="9"/>
      <c r="F34" s="10"/>
      <c r="G34" s="10"/>
      <c r="H34" s="1"/>
      <c r="J34" s="10"/>
      <c r="K34" s="4"/>
      <c r="M34" s="4"/>
      <c r="N34" s="1"/>
      <c r="O34" s="1"/>
    </row>
    <row r="35" spans="2:15" ht="33" x14ac:dyDescent="0.3">
      <c r="B35" s="32" t="s">
        <v>30</v>
      </c>
      <c r="C35" s="67">
        <f>C31+C32+C33+C34</f>
        <v>114080154</v>
      </c>
      <c r="D35" s="8"/>
      <c r="E35" s="4"/>
      <c r="F35" s="15"/>
      <c r="G35" s="4" t="s">
        <v>32</v>
      </c>
      <c r="J35" s="1"/>
      <c r="K35" s="4"/>
      <c r="M35" s="4"/>
      <c r="N35" s="1"/>
      <c r="O35" s="1"/>
    </row>
    <row r="36" spans="2:15" x14ac:dyDescent="0.3">
      <c r="B36" s="32" t="s">
        <v>7</v>
      </c>
      <c r="C36" s="67">
        <f>ROUND(C35*0.9,0)</f>
        <v>102672139</v>
      </c>
      <c r="D36" s="8"/>
      <c r="E36" s="4"/>
      <c r="F36" s="15"/>
      <c r="G36" s="15"/>
      <c r="J36" s="1"/>
      <c r="K36" s="4"/>
      <c r="M36" s="4"/>
      <c r="N36" s="1"/>
      <c r="O36" s="1"/>
    </row>
    <row r="37" spans="2:15" x14ac:dyDescent="0.3">
      <c r="B37" s="32" t="s">
        <v>8</v>
      </c>
      <c r="C37" s="67">
        <f>MROUND(C35*80%,1)</f>
        <v>91264123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27</v>
      </c>
      <c r="C38" s="67">
        <f>O18</f>
        <v>31885625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31" t="s">
        <v>28</v>
      </c>
      <c r="C39" s="67">
        <f>D9+N18</f>
        <v>26720154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1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D43" s="1">
        <f>1713+13000</f>
        <v>14713</v>
      </c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  <c r="M47" s="34"/>
    </row>
    <row r="48" spans="2:15" x14ac:dyDescent="0.3">
      <c r="B48" s="1"/>
    </row>
    <row r="49" spans="2:11" x14ac:dyDescent="0.3">
      <c r="B49" s="1"/>
    </row>
    <row r="50" spans="2:11" x14ac:dyDescent="0.3">
      <c r="B50" s="1"/>
      <c r="C50" s="57"/>
    </row>
    <row r="51" spans="2:11" x14ac:dyDescent="0.3">
      <c r="B51" s="1"/>
      <c r="C51" s="57"/>
    </row>
    <row r="52" spans="2:11" x14ac:dyDescent="0.3">
      <c r="B52" s="1"/>
      <c r="C52" s="57"/>
    </row>
    <row r="53" spans="2:11" x14ac:dyDescent="0.3">
      <c r="B53" s="1"/>
    </row>
    <row r="54" spans="2:11" x14ac:dyDescent="0.3">
      <c r="B54" s="1"/>
      <c r="C54" s="57"/>
    </row>
    <row r="55" spans="2:11" x14ac:dyDescent="0.3">
      <c r="B55" s="1"/>
      <c r="C55" s="57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</row>
    <row r="59" spans="2:11" x14ac:dyDescent="0.3">
      <c r="B59" s="1"/>
      <c r="C59" s="57"/>
      <c r="G59" s="35"/>
      <c r="H59" s="35"/>
      <c r="I59" s="35"/>
      <c r="J59" s="35"/>
      <c r="K59" s="6"/>
    </row>
    <row r="60" spans="2:11" x14ac:dyDescent="0.3">
      <c r="B60" s="1"/>
      <c r="C60" s="57">
        <f>2100*12500</f>
        <v>26250000</v>
      </c>
      <c r="G60" s="33"/>
      <c r="H60" s="1"/>
      <c r="I60" s="33"/>
      <c r="J60" s="33"/>
    </row>
    <row r="61" spans="2:11" x14ac:dyDescent="0.3">
      <c r="B61" s="1"/>
      <c r="C61" s="57"/>
      <c r="G61" s="33"/>
      <c r="H61" s="33"/>
      <c r="I61" s="43"/>
      <c r="J61" s="43"/>
    </row>
    <row r="62" spans="2:11" x14ac:dyDescent="0.3">
      <c r="B62" s="1"/>
      <c r="C62" s="57"/>
      <c r="G62" s="33"/>
      <c r="H62" s="33"/>
      <c r="I62" s="33"/>
      <c r="J62" s="33"/>
    </row>
    <row r="63" spans="2:11" x14ac:dyDescent="0.3">
      <c r="B63" s="1"/>
      <c r="C63" s="57"/>
      <c r="G63" s="33"/>
      <c r="H63" s="36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</sheetData>
  <mergeCells count="4">
    <mergeCell ref="B20:C20"/>
    <mergeCell ref="B25:C25"/>
    <mergeCell ref="B30:C30"/>
    <mergeCell ref="B3:F3"/>
  </mergeCells>
  <phoneticPr fontId="11" type="noConversion"/>
  <hyperlinks>
    <hyperlink ref="B3" r:id="rId1" display="tel:0000000000" xr:uid="{51262FE7-B6B4-4637-AEDC-CA7B3E67F636}"/>
  </hyperlinks>
  <pageMargins left="0" right="0" top="0" bottom="0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I1" workbookViewId="0">
      <selection activeCell="AH25" sqref="AH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L29"/>
  <sheetViews>
    <sheetView workbookViewId="0">
      <selection activeCell="N33" sqref="N33"/>
    </sheetView>
  </sheetViews>
  <sheetFormatPr defaultRowHeight="15" x14ac:dyDescent="0.25"/>
  <sheetData>
    <row r="29" spans="12:12" x14ac:dyDescent="0.25">
      <c r="L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DESK28</cp:lastModifiedBy>
  <dcterms:created xsi:type="dcterms:W3CDTF">2014-10-16T12:20:47Z</dcterms:created>
  <dcterms:modified xsi:type="dcterms:W3CDTF">2023-11-29T12:45:01Z</dcterms:modified>
</cp:coreProperties>
</file>