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ADITYA SANJEEV DHONBDWAD - SBI\"/>
    </mc:Choice>
  </mc:AlternateContent>
  <xr:revisionPtr revIDLastSave="0" documentId="13_ncr:1_{F8BED45D-0EA6-460A-8A63-32A953FF30B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Q15" i="4"/>
  <c r="B15" i="4" s="1"/>
  <c r="C15" i="4" s="1"/>
  <c r="D15" i="4" s="1"/>
  <c r="J15" i="4"/>
  <c r="I15" i="4"/>
  <c r="E15" i="4"/>
  <c r="A15" i="4"/>
  <c r="Q14" i="4"/>
  <c r="B14" i="4" s="1"/>
  <c r="C14" i="4" s="1"/>
  <c r="J14" i="4"/>
  <c r="I14" i="4"/>
  <c r="E14" i="4"/>
  <c r="A14" i="4"/>
  <c r="Q13" i="4"/>
  <c r="B13" i="4" s="1"/>
  <c r="C13" i="4" s="1"/>
  <c r="D13" i="4" s="1"/>
  <c r="J13" i="4"/>
  <c r="I13" i="4"/>
  <c r="E13" i="4"/>
  <c r="A13" i="4"/>
  <c r="Q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Q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Q3" i="4"/>
  <c r="B3" i="4" s="1"/>
  <c r="C3" i="4" s="1"/>
  <c r="J3" i="4"/>
  <c r="I3" i="4"/>
  <c r="E3" i="4"/>
  <c r="A3" i="4"/>
  <c r="H13" i="4" l="1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8" i="4" s="1"/>
  <c r="W23" i="4"/>
  <c r="W22" i="4"/>
  <c r="W31" i="4" s="1"/>
  <c r="S30" i="4" l="1"/>
  <c r="S31" i="4" s="1"/>
  <c r="S33" i="4" s="1"/>
  <c r="W25" i="4"/>
  <c r="W29" i="4"/>
  <c r="W30" i="4" s="1"/>
  <c r="W33" i="4" s="1"/>
  <c r="W36" i="4" s="1"/>
  <c r="W37" i="4" s="1"/>
  <c r="S32" i="4" l="1"/>
  <c r="W42" i="4"/>
  <c r="W38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<sst xmlns="http://schemas.openxmlformats.org/spreadsheetml/2006/main" count="49" uniqueCount="43">
  <si>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</si>
  <si>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</si>
  <si>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</si>
  <si>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</si>
  <si>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</si>
  <si>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</si>
  <si>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</si>
  <si>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</si>
  <si>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</si>
  <si>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</si>
  <si>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</si>
  <si>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</si>
  <si>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</si>
  <si>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</si>
  <si>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rate on BUA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</si>
  <si>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</si>
  <si>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</si>
  <si>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</si>
  <si>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</si>
  <si>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</si>
  <si>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</si>
  <si>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</si>
  <si>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</si>
  <si>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</si>
  <si>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</si>
  <si>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bua</t>
  </si>
  <si>
    <t>MV</t>
  </si>
  <si>
    <t>RV</t>
  </si>
  <si>
    <t>DV</t>
  </si>
  <si>
    <t>IV</t>
  </si>
  <si>
    <t>RR Value</t>
  </si>
  <si>
    <t>Rental Value</t>
  </si>
  <si>
    <t>SBI - RACPC Chinchpokli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</si>
  <si>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</si>
  <si>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</si>
  <si>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</si>
  <si>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</si>
  <si>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</si>
  <si>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</si>
  <si>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</si>
  <si>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</si>
  <si>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As per allottment letter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</si>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</sst>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459731</xdr:colOff>
      <xdr:row>35</xdr:row>
      <xdr:rowOff>153288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9D3BB1-F9D8-4C3B-93D8-95EFAF3FF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38131" cy="63635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526416</xdr:colOff>
      <xdr:row>38</xdr:row>
      <xdr:rowOff>86588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E1A36-C939-4FC8-A708-5ED478280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04816" cy="61825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342900</xdr:colOff>
      <xdr:row>0</xdr:row>
      <xdr:rowOff>0</xdr:rowOff>
    </xdr:from>
    <xdr:to>
      <xdr:col>24</xdr:col>
      <xdr:colOff>469224</xdr:colOff>
      <xdr:row>32</xdr:row>
      <xdr:rowOff>139902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D9011C-50CF-4CFB-96F5-FBCC1BB2C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2100" y="0"/>
          <a:ext cx="13537524" cy="62359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0</xdr:rowOff>
    </xdr:from>
    <xdr:to>
      <xdr:col>24</xdr:col>
      <xdr:colOff>259634</xdr:colOff>
      <xdr:row>37</xdr:row>
      <xdr:rowOff>119829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7CF7DE-740D-4C47-BCD5-96655B790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0"/>
          <a:ext cx="13956584" cy="68349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269205</xdr:colOff>
      <xdr:row>53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156E95-34E6-4299-BA1F-269C59A26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947605" cy="8792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0</xdr:row>
      <xdr:rowOff>0</xdr:rowOff>
    </xdr:from>
    <xdr:to>
      <xdr:col>35</xdr:col>
      <xdr:colOff>307306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1A86A-37B1-4F0A-8F6C-53A0ED4D7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6175" y="0"/>
          <a:ext cx="17957131" cy="8830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37</xdr:row>
      <xdr:rowOff>153378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998913-8FDE-45E8-9030-E06CE674F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70113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316836</xdr:colOff>
      <xdr:row>37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66F62A-52EE-4C2A-B4C2-1F7EF47EF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95236" cy="70399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B4" zoomScaleNormal="100" workbookViewId="0">
      <selection activeCell="X30" sqref="X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6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s="1" customFormat="1" ht="36" customHeight="1" x14ac:dyDescent="0.25">
      <c r="A2" s="42" t="s">
        <v>39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</row>
    <row r="3" spans="1:21" x14ac:dyDescent="0.25">
      <c r="A3" s="4">
        <f t="shared" ref="A3:A8" si="0">N3</f>
        <v>0</v>
      </c>
      <c r="B3" s="4">
        <f t="shared" ref="B3:B8" si="1">Q3</f>
        <v>449.16666666666669</v>
      </c>
      <c r="C3" s="4">
        <f>B3*1.2</f>
        <v>539</v>
      </c>
      <c r="D3" s="4">
        <f t="shared" ref="D3:D8" si="2">C3*1.2</f>
        <v>646.79999999999995</v>
      </c>
      <c r="E3" s="5">
        <f t="shared" ref="E3:E8" si="3">R3</f>
        <v>8100000</v>
      </c>
      <c r="F3" s="10">
        <f t="shared" ref="F3:F8" si="4">ROUND((E3/B3),0)</f>
        <v>18033</v>
      </c>
      <c r="G3" s="10">
        <f t="shared" ref="G3:G8" si="5">ROUND((E3/C3),0)</f>
        <v>15028</v>
      </c>
      <c r="H3" s="10">
        <f t="shared" ref="H3:H8" si="6">ROUND((E3/D3),0)</f>
        <v>12523</v>
      </c>
      <c r="I3" s="4" t="e">
        <f>#REF!</f>
        <v>#REF!</v>
      </c>
      <c r="J3" s="4">
        <f t="shared" ref="J3:J8" si="7">S3</f>
        <v>0</v>
      </c>
      <c r="O3">
        <v>0</v>
      </c>
      <c r="P3">
        <v>539</v>
      </c>
      <c r="Q3">
        <f t="shared" ref="P3:Q8" si="8">P3/1.2</f>
        <v>449.16666666666669</v>
      </c>
      <c r="R3" s="2">
        <v>8100000</v>
      </c>
      <c r="S3" s="8"/>
      <c r="T3" s="8"/>
    </row>
    <row r="4" spans="1:21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1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1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1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1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1" ht="36.75" customHeight="1" x14ac:dyDescent="0.25">
      <c r="A9" s="42" t="s">
        <v>40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T9" s="8"/>
    </row>
    <row r="10" spans="1:21" s="8" customFormat="1" x14ac:dyDescent="0.25">
      <c r="A10" s="10">
        <f t="shared" ref="A10:A19" si="21">N10</f>
        <v>0</v>
      </c>
      <c r="B10" s="10">
        <f t="shared" ref="B10:B19" si="22">Q10</f>
        <v>458.33333333333337</v>
      </c>
      <c r="C10" s="10">
        <f>B10*1.2</f>
        <v>550</v>
      </c>
      <c r="D10" s="10">
        <f t="shared" ref="D10:D19" si="23">C10*1.2</f>
        <v>660</v>
      </c>
      <c r="E10" s="49">
        <f t="shared" ref="E10:E19" si="24">R10</f>
        <v>6000000</v>
      </c>
      <c r="F10" s="10">
        <f t="shared" ref="F10:F19" si="25">ROUND((E10/B10),0)</f>
        <v>13091</v>
      </c>
      <c r="G10" s="10">
        <f t="shared" ref="G10:G19" si="26">ROUND((E10/C10),0)</f>
        <v>10909</v>
      </c>
      <c r="H10" s="10">
        <f t="shared" ref="H10:H19" si="27">ROUND((E10/D10),0)</f>
        <v>9091</v>
      </c>
      <c r="I10" s="10" t="e">
        <f>#REF!</f>
        <v>#REF!</v>
      </c>
      <c r="J10" s="10">
        <f t="shared" ref="J10:J19" si="28">S10</f>
        <v>0</v>
      </c>
      <c r="O10" s="8">
        <v>0</v>
      </c>
      <c r="P10" s="8">
        <v>550</v>
      </c>
      <c r="Q10" s="8">
        <f t="shared" ref="P10:Q19" si="29">P10/1.2</f>
        <v>458.33333333333337</v>
      </c>
      <c r="R10" s="50">
        <v>6000000</v>
      </c>
    </row>
    <row r="11" spans="1:21" s="47" customFormat="1" x14ac:dyDescent="0.25">
      <c r="A11" s="45">
        <f t="shared" si="21"/>
        <v>0</v>
      </c>
      <c r="B11" s="45">
        <f t="shared" si="22"/>
        <v>400</v>
      </c>
      <c r="C11" s="45">
        <f t="shared" ref="C11:C19" si="30">B11*1.2</f>
        <v>480</v>
      </c>
      <c r="D11" s="45">
        <f t="shared" si="23"/>
        <v>576</v>
      </c>
      <c r="E11" s="46">
        <f t="shared" si="24"/>
        <v>7500000</v>
      </c>
      <c r="F11" s="45">
        <f t="shared" si="25"/>
        <v>18750</v>
      </c>
      <c r="G11" s="45">
        <f t="shared" si="26"/>
        <v>15625</v>
      </c>
      <c r="H11" s="45">
        <f t="shared" si="27"/>
        <v>13021</v>
      </c>
      <c r="I11" s="45" t="e">
        <f>#REF!</f>
        <v>#REF!</v>
      </c>
      <c r="J11" s="45">
        <f t="shared" si="28"/>
        <v>0</v>
      </c>
      <c r="O11" s="47">
        <v>0</v>
      </c>
      <c r="P11" s="47">
        <f t="shared" si="29"/>
        <v>0</v>
      </c>
      <c r="Q11" s="47">
        <v>400</v>
      </c>
      <c r="R11" s="48">
        <v>7500000</v>
      </c>
    </row>
    <row r="12" spans="1:21" s="8" customFormat="1" x14ac:dyDescent="0.25">
      <c r="A12" s="10">
        <f t="shared" si="21"/>
        <v>0</v>
      </c>
      <c r="B12" s="10">
        <f t="shared" si="22"/>
        <v>545</v>
      </c>
      <c r="C12" s="10">
        <f t="shared" si="30"/>
        <v>654</v>
      </c>
      <c r="D12" s="10">
        <f t="shared" si="23"/>
        <v>784.8</v>
      </c>
      <c r="E12" s="49">
        <f t="shared" si="24"/>
        <v>9000000</v>
      </c>
      <c r="F12" s="10">
        <f t="shared" si="25"/>
        <v>16514</v>
      </c>
      <c r="G12" s="10">
        <f t="shared" si="26"/>
        <v>13761</v>
      </c>
      <c r="H12" s="10">
        <f t="shared" si="27"/>
        <v>11468</v>
      </c>
      <c r="I12" s="10" t="e">
        <f>#REF!</f>
        <v>#REF!</v>
      </c>
      <c r="J12" s="10">
        <f t="shared" si="28"/>
        <v>0</v>
      </c>
      <c r="O12" s="8">
        <v>0</v>
      </c>
      <c r="P12" s="8">
        <v>654</v>
      </c>
      <c r="Q12" s="8">
        <f t="shared" si="29"/>
        <v>545</v>
      </c>
      <c r="R12" s="50">
        <v>9000000</v>
      </c>
    </row>
    <row r="13" spans="1:21" s="47" customFormat="1" x14ac:dyDescent="0.25">
      <c r="A13" s="45">
        <f t="shared" si="21"/>
        <v>0</v>
      </c>
      <c r="B13" s="45">
        <f t="shared" si="22"/>
        <v>358.33333333333337</v>
      </c>
      <c r="C13" s="45">
        <f t="shared" si="30"/>
        <v>430.00000000000006</v>
      </c>
      <c r="D13" s="45">
        <f t="shared" si="23"/>
        <v>516</v>
      </c>
      <c r="E13" s="46">
        <f t="shared" si="24"/>
        <v>7300000</v>
      </c>
      <c r="F13" s="45">
        <f t="shared" si="25"/>
        <v>20372</v>
      </c>
      <c r="G13" s="45">
        <f t="shared" si="26"/>
        <v>16977</v>
      </c>
      <c r="H13" s="45">
        <f t="shared" si="27"/>
        <v>14147</v>
      </c>
      <c r="I13" s="45" t="e">
        <f>#REF!</f>
        <v>#REF!</v>
      </c>
      <c r="J13" s="45">
        <f t="shared" si="28"/>
        <v>0</v>
      </c>
      <c r="O13" s="47">
        <v>0</v>
      </c>
      <c r="P13" s="47">
        <v>430</v>
      </c>
      <c r="Q13" s="47">
        <f t="shared" si="29"/>
        <v>358.33333333333337</v>
      </c>
      <c r="R13" s="48">
        <v>7300000</v>
      </c>
    </row>
    <row r="14" spans="1:21" s="8" customFormat="1" x14ac:dyDescent="0.25">
      <c r="A14" s="10">
        <f t="shared" si="21"/>
        <v>0</v>
      </c>
      <c r="B14" s="10">
        <f t="shared" si="22"/>
        <v>366.66666666666669</v>
      </c>
      <c r="C14" s="10">
        <f t="shared" si="30"/>
        <v>440</v>
      </c>
      <c r="D14" s="10">
        <f t="shared" si="23"/>
        <v>528</v>
      </c>
      <c r="E14" s="49">
        <f t="shared" si="24"/>
        <v>6500000</v>
      </c>
      <c r="F14" s="10">
        <f t="shared" si="25"/>
        <v>17727</v>
      </c>
      <c r="G14" s="10">
        <f t="shared" si="26"/>
        <v>14773</v>
      </c>
      <c r="H14" s="10">
        <f t="shared" si="27"/>
        <v>12311</v>
      </c>
      <c r="I14" s="10" t="e">
        <f>#REF!</f>
        <v>#REF!</v>
      </c>
      <c r="J14" s="10">
        <f t="shared" si="28"/>
        <v>0</v>
      </c>
      <c r="O14" s="8">
        <v>0</v>
      </c>
      <c r="P14" s="8">
        <v>440</v>
      </c>
      <c r="Q14" s="8">
        <f t="shared" si="29"/>
        <v>366.66666666666669</v>
      </c>
      <c r="R14" s="50">
        <v>6500000</v>
      </c>
    </row>
    <row r="15" spans="1:21" s="47" customFormat="1" x14ac:dyDescent="0.25">
      <c r="A15" s="45">
        <f t="shared" si="21"/>
        <v>0</v>
      </c>
      <c r="B15" s="45">
        <f t="shared" si="22"/>
        <v>420</v>
      </c>
      <c r="C15" s="45">
        <f t="shared" si="30"/>
        <v>504</v>
      </c>
      <c r="D15" s="45">
        <f t="shared" si="23"/>
        <v>604.79999999999995</v>
      </c>
      <c r="E15" s="46">
        <f t="shared" si="24"/>
        <v>8700000</v>
      </c>
      <c r="F15" s="45">
        <f t="shared" si="25"/>
        <v>20714</v>
      </c>
      <c r="G15" s="45">
        <f t="shared" si="26"/>
        <v>17262</v>
      </c>
      <c r="H15" s="45">
        <f t="shared" si="27"/>
        <v>14385</v>
      </c>
      <c r="I15" s="45" t="e">
        <f>#REF!</f>
        <v>#REF!</v>
      </c>
      <c r="J15" s="45">
        <f t="shared" si="28"/>
        <v>0</v>
      </c>
      <c r="O15" s="47">
        <v>0</v>
      </c>
      <c r="P15" s="47">
        <v>504</v>
      </c>
      <c r="Q15" s="47">
        <f t="shared" si="29"/>
        <v>420</v>
      </c>
      <c r="R15" s="48">
        <v>8700000</v>
      </c>
    </row>
    <row r="16" spans="1:21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10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  <c r="U16" t="s">
        <v>42</v>
      </c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16500</v>
      </c>
      <c r="X20" s="21" t="s">
        <v>14</v>
      </c>
    </row>
    <row r="21" spans="1:25" ht="38.25" customHeight="1" x14ac:dyDescent="0.25">
      <c r="S21" s="11"/>
      <c r="T21" s="11"/>
      <c r="U21" s="22" t="s">
        <v>15</v>
      </c>
      <c r="V21" s="19"/>
      <c r="W21" s="20">
        <v>2500</v>
      </c>
      <c r="X21" s="23"/>
    </row>
    <row r="22" spans="1:25" ht="15.75" x14ac:dyDescent="0.25">
      <c r="S22" s="11"/>
      <c r="T22" s="11"/>
      <c r="U22" s="18" t="s">
        <v>16</v>
      </c>
      <c r="V22" s="19"/>
      <c r="W22" s="20">
        <f>W20-W21</f>
        <v>14000</v>
      </c>
      <c r="X22" s="23"/>
    </row>
    <row r="23" spans="1:25" ht="15.75" x14ac:dyDescent="0.25">
      <c r="G23" s="6"/>
      <c r="H23" s="6"/>
      <c r="S23" s="11"/>
      <c r="T23" s="11"/>
      <c r="U23" s="18" t="s">
        <v>17</v>
      </c>
      <c r="V23" s="19"/>
      <c r="W23" s="20">
        <f>W21</f>
        <v>2500</v>
      </c>
      <c r="X23" s="23"/>
    </row>
    <row r="24" spans="1:25" ht="15.75" x14ac:dyDescent="0.25">
      <c r="S24" s="11"/>
      <c r="T24" s="11"/>
      <c r="U24" s="18" t="s">
        <v>18</v>
      </c>
      <c r="V24" s="24"/>
      <c r="W24" s="25">
        <f>X24-X25</f>
        <v>24</v>
      </c>
      <c r="X24" s="26">
        <v>2023</v>
      </c>
    </row>
    <row r="25" spans="1:25" ht="15.75" x14ac:dyDescent="0.25">
      <c r="S25" s="11"/>
      <c r="T25" s="11"/>
      <c r="U25" s="18" t="s">
        <v>19</v>
      </c>
      <c r="V25" s="24"/>
      <c r="W25" s="25">
        <f>W26-W24</f>
        <v>36</v>
      </c>
      <c r="X25" s="25">
        <v>1999</v>
      </c>
      <c r="Y25" t="s">
        <v>41</v>
      </c>
    </row>
    <row r="26" spans="1:25" ht="15.75" x14ac:dyDescent="0.25">
      <c r="S26" s="11"/>
      <c r="T26" s="11"/>
      <c r="U26" s="18" t="s">
        <v>20</v>
      </c>
      <c r="V26" s="24"/>
      <c r="W26" s="25">
        <v>60</v>
      </c>
      <c r="X26" s="25"/>
    </row>
    <row r="27" spans="1:25" ht="39" customHeight="1" x14ac:dyDescent="0.25">
      <c r="P27" s="43" t="s">
        <v>32</v>
      </c>
      <c r="Q27" s="43"/>
      <c r="R27" s="43"/>
      <c r="S27" s="43"/>
      <c r="T27" s="44"/>
      <c r="U27" s="22" t="s">
        <v>21</v>
      </c>
      <c r="V27" s="24"/>
      <c r="W27" s="25">
        <f>90*W24/W26</f>
        <v>36</v>
      </c>
      <c r="X27" s="25"/>
    </row>
    <row r="28" spans="1:25" ht="15.75" x14ac:dyDescent="0.25">
      <c r="U28" s="18"/>
      <c r="V28" s="27"/>
      <c r="W28" s="28">
        <f>W27%</f>
        <v>0.36</v>
      </c>
      <c r="X28" s="28"/>
    </row>
    <row r="29" spans="1:25" ht="15.75" x14ac:dyDescent="0.25">
      <c r="P29" s="15" t="s">
        <v>34</v>
      </c>
      <c r="Q29" s="15" t="s">
        <v>35</v>
      </c>
      <c r="R29" s="15" t="s">
        <v>36</v>
      </c>
      <c r="S29" s="15" t="s">
        <v>37</v>
      </c>
      <c r="T29" s="13"/>
      <c r="U29" s="18" t="s">
        <v>22</v>
      </c>
      <c r="V29" s="19"/>
      <c r="W29" s="20">
        <f>W23*W28</f>
        <v>900</v>
      </c>
      <c r="X29" s="23"/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23</v>
      </c>
      <c r="V30" s="19"/>
      <c r="W30" s="20">
        <f>W23-W29</f>
        <v>1600</v>
      </c>
      <c r="X30" s="23"/>
    </row>
    <row r="31" spans="1:25" ht="15.75" x14ac:dyDescent="0.25">
      <c r="R31" s="6" t="s">
        <v>37</v>
      </c>
      <c r="S31" s="17">
        <f>SUM(S30:S30)</f>
        <v>0</v>
      </c>
      <c r="U31" s="18" t="s">
        <v>16</v>
      </c>
      <c r="V31" s="19"/>
      <c r="W31" s="21">
        <f>W22</f>
        <v>14000</v>
      </c>
      <c r="X31" s="23"/>
    </row>
    <row r="32" spans="1:25" ht="15.75" x14ac:dyDescent="0.25">
      <c r="R32" s="6" t="s">
        <v>27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38</v>
      </c>
      <c r="S33" s="17">
        <f>S31*80%</f>
        <v>0</v>
      </c>
      <c r="U33" s="29" t="s">
        <v>24</v>
      </c>
      <c r="V33" s="30"/>
      <c r="W33" s="21">
        <f>W31+W30</f>
        <v>15600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25</v>
      </c>
      <c r="V35" s="31"/>
      <c r="W35" s="26">
        <v>375</v>
      </c>
      <c r="X35" s="25"/>
    </row>
    <row r="36" spans="15:24" ht="15.75" x14ac:dyDescent="0.25">
      <c r="P36" s="14" t="s">
        <v>33</v>
      </c>
      <c r="S36" s="11"/>
      <c r="T36" s="12"/>
      <c r="U36" s="18" t="s">
        <v>26</v>
      </c>
      <c r="V36" s="32"/>
      <c r="W36" s="33">
        <f>W33*W35+X37</f>
        <v>5850000</v>
      </c>
      <c r="X36" s="34"/>
    </row>
    <row r="37" spans="15:24" ht="15.75" x14ac:dyDescent="0.25">
      <c r="S37" s="12"/>
      <c r="T37" s="11"/>
      <c r="U37" s="18" t="s">
        <v>27</v>
      </c>
      <c r="V37" s="24"/>
      <c r="W37" s="35">
        <f>W36*0.9</f>
        <v>5265000</v>
      </c>
      <c r="X37" s="36"/>
    </row>
    <row r="38" spans="15:24" ht="15.75" x14ac:dyDescent="0.25">
      <c r="S38" s="11"/>
      <c r="T38" s="11"/>
      <c r="U38" s="18" t="s">
        <v>28</v>
      </c>
      <c r="V38" s="24"/>
      <c r="W38" s="35">
        <f>W36*0.8</f>
        <v>4680000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29</v>
      </c>
      <c r="V40" s="39"/>
      <c r="W40" s="40">
        <f>W21*W35</f>
        <v>937500</v>
      </c>
      <c r="X40" s="40"/>
    </row>
    <row r="41" spans="15:24" ht="15.75" x14ac:dyDescent="0.25">
      <c r="U41" s="18" t="s">
        <v>30</v>
      </c>
      <c r="V41" s="24"/>
      <c r="W41" s="37"/>
      <c r="X41" s="37"/>
    </row>
    <row r="42" spans="15:24" ht="15.75" x14ac:dyDescent="0.25">
      <c r="U42" s="41" t="s">
        <v>31</v>
      </c>
      <c r="V42" s="37"/>
      <c r="W42" s="35">
        <f>W36*0.025/12</f>
        <v>12187.5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P29" sqref="P29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15" sqref="A1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0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2023-11-21T06:02:55Z</dcterms:modified>
</cp:coreProperties>
</file>