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BINU SURENDRAN\RATE VERIVICATION\November - 2023\"/>
    </mc:Choice>
  </mc:AlternateContent>
  <xr:revisionPtr revIDLastSave="0" documentId="13_ncr:1_{9B40696F-5A34-48D3-9776-2353E66B9B7B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Q5" i="4" l="1"/>
  <c r="Q4" i="4"/>
  <c r="P16" i="4"/>
  <c r="Q16" i="4" s="1"/>
  <c r="P15" i="4"/>
  <c r="Q15" i="4" s="1"/>
  <c r="P8" i="4"/>
  <c r="Q8" i="4" s="1"/>
  <c r="Q7" i="4"/>
  <c r="Q6" i="4"/>
  <c r="P5" i="4"/>
  <c r="P4" i="4"/>
  <c r="S43" i="4" l="1"/>
  <c r="P10" i="4"/>
  <c r="Q10" i="4" s="1"/>
  <c r="P9" i="4"/>
  <c r="Q9" i="4" s="1"/>
  <c r="P11" i="4" l="1"/>
  <c r="S32" i="4" l="1"/>
  <c r="P17" i="4" l="1"/>
  <c r="Q17" i="4" s="1"/>
  <c r="Q11" i="4"/>
  <c r="S35" i="4"/>
  <c r="P18" i="4" l="1"/>
  <c r="Q18" i="4" s="1"/>
  <c r="S50" i="4" l="1"/>
  <c r="B11" i="4" l="1"/>
  <c r="C11" i="4" s="1"/>
  <c r="D11" i="4" s="1"/>
  <c r="J11" i="4"/>
  <c r="I11" i="4"/>
  <c r="E11" i="4"/>
  <c r="A11" i="4"/>
  <c r="B10" i="4"/>
  <c r="C10" i="4" s="1"/>
  <c r="D10" i="4" s="1"/>
  <c r="J10" i="4"/>
  <c r="I10" i="4"/>
  <c r="E10" i="4"/>
  <c r="A10" i="4"/>
  <c r="B9" i="4"/>
  <c r="C9" i="4" s="1"/>
  <c r="D9" i="4" s="1"/>
  <c r="J9" i="4"/>
  <c r="I9" i="4"/>
  <c r="E9" i="4"/>
  <c r="A9" i="4"/>
  <c r="G10" i="4" l="1"/>
  <c r="H11" i="4"/>
  <c r="H10" i="4"/>
  <c r="H9" i="4"/>
  <c r="G9" i="4"/>
  <c r="G11" i="4"/>
  <c r="F9" i="4"/>
  <c r="F10" i="4"/>
  <c r="F11" i="4"/>
  <c r="P19" i="4" l="1"/>
  <c r="Q19" i="4" s="1"/>
  <c r="S33" i="4" l="1"/>
  <c r="S31" i="4"/>
  <c r="S30" i="4"/>
  <c r="S39" i="4" s="1"/>
  <c r="S36" i="4" l="1"/>
  <c r="S37" i="4" s="1"/>
  <c r="S38" i="4" s="1"/>
  <c r="S41" i="4" s="1"/>
  <c r="S44" i="4" l="1"/>
  <c r="S52" i="4" s="1"/>
  <c r="S46" i="4" l="1"/>
  <c r="S48" i="4" l="1"/>
  <c r="S47" i="4"/>
  <c r="B19" i="4"/>
  <c r="C19" i="4" s="1"/>
  <c r="D19" i="4" s="1"/>
  <c r="J19" i="4"/>
  <c r="I19" i="4"/>
  <c r="E19" i="4"/>
  <c r="A19" i="4"/>
  <c r="H19" i="4" l="1"/>
  <c r="F19" i="4"/>
  <c r="G19" i="4"/>
  <c r="P14" i="4" l="1"/>
  <c r="P12" i="4"/>
  <c r="Q12" i="4" s="1"/>
  <c r="J16" i="4" l="1"/>
  <c r="I16" i="4"/>
  <c r="E16" i="4"/>
  <c r="J15" i="4"/>
  <c r="I15" i="4"/>
  <c r="E15" i="4"/>
  <c r="J14" i="4"/>
  <c r="I14" i="4"/>
  <c r="E14" i="4"/>
  <c r="J12" i="4"/>
  <c r="I12" i="4"/>
  <c r="E12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18" i="4" l="1"/>
  <c r="I18" i="4"/>
  <c r="E18" i="4"/>
  <c r="A18" i="4"/>
  <c r="J17" i="4"/>
  <c r="I17" i="4"/>
  <c r="E17" i="4"/>
  <c r="A17" i="4"/>
  <c r="A16" i="4"/>
  <c r="B15" i="4"/>
  <c r="C15" i="4" s="1"/>
  <c r="A15" i="4"/>
  <c r="B14" i="4"/>
  <c r="C14" i="4" s="1"/>
  <c r="A14" i="4"/>
  <c r="B12" i="4"/>
  <c r="C12" i="4" s="1"/>
  <c r="A12" i="4"/>
  <c r="B8" i="4"/>
  <c r="C8" i="4" s="1"/>
  <c r="A8" i="4"/>
  <c r="B7" i="4"/>
  <c r="C7" i="4" s="1"/>
  <c r="A7" i="4"/>
  <c r="A6" i="4"/>
  <c r="B5" i="4"/>
  <c r="C5" i="4" s="1"/>
  <c r="A5" i="4"/>
  <c r="B4" i="4"/>
  <c r="C4" i="4" s="1"/>
  <c r="A4" i="4"/>
  <c r="F7" i="4" l="1"/>
  <c r="F8" i="4"/>
  <c r="F12" i="4"/>
  <c r="F14" i="4"/>
  <c r="F15" i="4"/>
  <c r="F5" i="4"/>
  <c r="F4" i="4"/>
  <c r="B16" i="4"/>
  <c r="C16" i="4" s="1"/>
  <c r="B17" i="4"/>
  <c r="C17" i="4" s="1"/>
  <c r="B18" i="4"/>
  <c r="C18" i="4" s="1"/>
  <c r="B6" i="4"/>
  <c r="C6" i="4" s="1"/>
  <c r="F17" i="4" l="1"/>
  <c r="F16" i="4"/>
  <c r="D12" i="4"/>
  <c r="H12" i="4" s="1"/>
  <c r="G12" i="4"/>
  <c r="D8" i="4"/>
  <c r="H8" i="4" s="1"/>
  <c r="G8" i="4"/>
  <c r="D15" i="4"/>
  <c r="H15" i="4" s="1"/>
  <c r="G15" i="4"/>
  <c r="F6" i="4"/>
  <c r="D14" i="4"/>
  <c r="H14" i="4" s="1"/>
  <c r="G14" i="4"/>
  <c r="D4" i="4"/>
  <c r="H4" i="4" s="1"/>
  <c r="G4" i="4"/>
  <c r="D5" i="4"/>
  <c r="H5" i="4" s="1"/>
  <c r="G5" i="4"/>
  <c r="D7" i="4"/>
  <c r="H7" i="4" s="1"/>
  <c r="G7" i="4"/>
  <c r="D18" i="4"/>
  <c r="H18" i="4" s="1"/>
  <c r="G18" i="4"/>
  <c r="F18" i="4"/>
  <c r="D17" i="4"/>
  <c r="H17" i="4" s="1"/>
  <c r="G17" i="4"/>
  <c r="D16" i="4" l="1"/>
  <c r="H16" i="4" s="1"/>
  <c r="G16" i="4"/>
  <c r="D6" i="4"/>
  <c r="H6" i="4" s="1"/>
  <c r="G6" i="4"/>
</calcChain>
</file>

<file path=xl/sharedStrings.xml><?xml version="1.0" encoding="utf-8"?>
<sst xmlns="http://schemas.openxmlformats.org/spreadsheetml/2006/main" count="49" uniqueCount="45">
  <si>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</si>
  <si>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</si>
  <si>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</si>
  <si>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</si>
  <si>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</si>
  <si>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</si>
  <si>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</si>
  <si>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</si>
  <si>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</si>
  <si>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</si>
  <si>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</si>
  <si>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</si>
  <si>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</si>
  <si>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Index-II</t>
  </si>
  <si>
    <t>Price Indicator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</si>
  <si>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</si>
  <si>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</si>
  <si>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</si>
  <si>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</si>
  <si>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</si>
  <si>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</si>
  <si>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</si>
  <si>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</si>
  <si>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</si>
  <si>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</si>
  <si>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</si>
  <si>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</si>
  <si>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</si>
  <si>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</si>
  <si>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</si>
  <si>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</si>
  <si>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 xml:space="preserve">Total FMV </t>
  </si>
  <si>
    <t>Depreciation (100-10)X35/60</t>
  </si>
  <si>
    <t xml:space="preserve">Car parking </t>
  </si>
  <si>
    <t>Carpet  in Sq.Ft</t>
  </si>
  <si>
    <t>rate on Carpet</t>
  </si>
  <si>
    <t xml:space="preserve">as per O.C </t>
  </si>
  <si>
    <t>AS PER Pre.Valuation</t>
  </si>
  <si>
    <t>SBI-  RACPC Sion -MAHESH DATTATRAY PURANIK</t>
  </si>
  <si>
    <t>Near SHivaji CHowk, Village - Kharghar, Navi Mumbai, State - Maharashtra, India</t>
  </si>
  <si>
    <t xml:space="preserve">Total C.A </t>
  </si>
  <si>
    <t>26.09.2019</t>
  </si>
  <si>
    <t>13.01.2020</t>
  </si>
  <si>
    <t>As per index-II&amp; Aggre.</t>
  </si>
  <si>
    <t xml:space="preserve">Residential Row House No. Row House, Sumangal CHSL, Plot No. F 46, Sector 12,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</si>
</sst>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2" fontId="0" fillId="0" borderId="0" xfId="0" applyNumberFormat="1" applyAlignment="1">
      <alignment wrapText="1"/>
    </xf>
    <xf numFmtId="2" fontId="0" fillId="0" borderId="0" xfId="0" applyNumberFormat="1"/>
    <xf numFmtId="2" fontId="1" fillId="0" borderId="0" xfId="0" applyNumberFormat="1" applyFont="1" applyAlignment="1">
      <alignment wrapText="1"/>
    </xf>
    <xf numFmtId="2" fontId="1" fillId="0" borderId="0" xfId="0" applyNumberFormat="1" applyFont="1"/>
    <xf numFmtId="0" fontId="1" fillId="4" borderId="0" xfId="0" applyFont="1" applyFill="1"/>
    <xf numFmtId="4" fontId="1" fillId="4" borderId="0" xfId="0" applyNumberFormat="1" applyFont="1" applyFill="1"/>
    <xf numFmtId="2" fontId="1" fillId="4" borderId="0" xfId="0" applyNumberFormat="1" applyFont="1" applyFill="1"/>
    <xf numFmtId="0" fontId="0" fillId="4" borderId="0" xfId="0" applyFill="1"/>
    <xf numFmtId="0" fontId="5" fillId="0" borderId="0" xfId="0" applyFont="1"/>
    <xf numFmtId="0" fontId="0" fillId="0" borderId="0" xfId="0" applyFill="1"/>
    <xf numFmtId="0" fontId="1" fillId="0" borderId="0" xfId="0" applyFont="1" applyFill="1"/>
    <xf numFmtId="4" fontId="1" fillId="0" borderId="0" xfId="0" applyNumberFormat="1" applyFont="1" applyFill="1"/>
    <xf numFmtId="2" fontId="1" fillId="0" borderId="0" xfId="0" applyNumberFormat="1" applyFont="1" applyFill="1"/>
    <xf numFmtId="43" fontId="7" fillId="0" borderId="0" xfId="1" applyFont="1" applyBorder="1"/>
    <xf numFmtId="43" fontId="8" fillId="2" borderId="0" xfId="1" applyFont="1" applyFill="1" applyBorder="1"/>
    <xf numFmtId="43" fontId="8" fillId="0" borderId="0" xfId="1" applyFont="1" applyFill="1" applyBorder="1"/>
    <xf numFmtId="0" fontId="0" fillId="0" borderId="1" xfId="0" applyBorder="1"/>
    <xf numFmtId="0" fontId="0" fillId="0" borderId="2" xfId="0" applyBorder="1"/>
    <xf numFmtId="0" fontId="6" fillId="0" borderId="2" xfId="0" applyFont="1" applyBorder="1"/>
    <xf numFmtId="0" fontId="6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6" fillId="0" borderId="5" xfId="0" applyFont="1" applyBorder="1"/>
    <xf numFmtId="2" fontId="0" fillId="0" borderId="7" xfId="0" applyNumberFormat="1" applyBorder="1"/>
    <xf numFmtId="0" fontId="0" fillId="0" borderId="8" xfId="0" applyBorder="1"/>
    <xf numFmtId="0" fontId="0" fillId="0" borderId="9" xfId="0" applyBorder="1"/>
    <xf numFmtId="43" fontId="7" fillId="0" borderId="0" xfId="1" applyFont="1" applyFill="1" applyBorder="1"/>
    <xf numFmtId="0" fontId="2" fillId="0" borderId="6" xfId="0" applyFont="1" applyBorder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43" fontId="2" fillId="0" borderId="0" xfId="1" applyFont="1" applyBorder="1"/>
    <xf numFmtId="43" fontId="2" fillId="0" borderId="0" xfId="1" applyFont="1" applyFill="1" applyBorder="1"/>
    <xf numFmtId="0" fontId="4" fillId="0" borderId="2" xfId="0" applyFont="1" applyBorder="1"/>
    <xf numFmtId="0" fontId="1" fillId="0" borderId="8" xfId="0" applyFont="1" applyBorder="1"/>
    <xf numFmtId="2" fontId="0" fillId="0" borderId="0" xfId="0" applyNumberFormat="1" applyFill="1"/>
    <xf numFmtId="4" fontId="0" fillId="0" borderId="0" xfId="0" applyNumberFormat="1" applyFill="1"/>
    <xf numFmtId="0" fontId="0" fillId="0" borderId="0" xfId="0" applyAlignment="1">
      <alignment horizontal="right"/>
    </xf>
    <xf numFmtId="0" fontId="0" fillId="0" borderId="0" xfId="0" applyBorder="1"/>
    <xf numFmtId="0" fontId="6" fillId="0" borderId="0" xfId="0" applyFont="1" applyBorder="1"/>
    <xf numFmtId="0" fontId="0" fillId="0" borderId="0" xfId="0" applyBorder="1" applyAlignment="1">
      <alignment wrapText="1"/>
    </xf>
    <xf numFmtId="0" fontId="7" fillId="0" borderId="0" xfId="0" applyFont="1" applyBorder="1"/>
    <xf numFmtId="0" fontId="2" fillId="0" borderId="0" xfId="0" applyFont="1" applyBorder="1"/>
    <xf numFmtId="0" fontId="8" fillId="2" borderId="0" xfId="0" applyFont="1" applyFill="1" applyBorder="1"/>
    <xf numFmtId="0" fontId="8" fillId="0" borderId="0" xfId="0" applyFont="1" applyBorder="1"/>
    <xf numFmtId="9" fontId="7" fillId="0" borderId="0" xfId="0" applyNumberFormat="1" applyFont="1" applyBorder="1"/>
    <xf numFmtId="10" fontId="2" fillId="0" borderId="0" xfId="0" applyNumberFormat="1" applyFont="1" applyBorder="1"/>
    <xf numFmtId="10" fontId="8" fillId="0" borderId="0" xfId="0" applyNumberFormat="1" applyFont="1" applyBorder="1"/>
    <xf numFmtId="0" fontId="9" fillId="0" borderId="0" xfId="0" applyFont="1" applyBorder="1"/>
    <xf numFmtId="43" fontId="2" fillId="0" borderId="0" xfId="0" applyNumberFormat="1" applyFont="1" applyBorder="1"/>
    <xf numFmtId="43" fontId="4" fillId="0" borderId="0" xfId="0" applyNumberFormat="1" applyFont="1" applyBorder="1"/>
    <xf numFmtId="43" fontId="6" fillId="0" borderId="0" xfId="0" applyNumberFormat="1" applyFont="1" applyBorder="1"/>
    <xf numFmtId="0" fontId="4" fillId="0" borderId="0" xfId="0" applyFont="1" applyBorder="1"/>
    <xf numFmtId="2" fontId="0" fillId="0" borderId="0" xfId="0" applyNumberFormat="1" applyBorder="1"/>
    <xf numFmtId="0" fontId="1" fillId="0" borderId="0" xfId="0" applyFont="1" applyBorder="1"/>
    <xf numFmtId="0" fontId="8" fillId="0" borderId="0" xfId="0" applyFont="1" applyFill="1" applyBorder="1"/>
    <xf numFmtId="0" fontId="2" fillId="0" borderId="10" xfId="0" applyFont="1" applyBorder="1"/>
    <xf numFmtId="0" fontId="2" fillId="0" borderId="11" xfId="0" applyFont="1" applyBorder="1"/>
    <xf numFmtId="43" fontId="8" fillId="2" borderId="11" xfId="1" applyFont="1" applyFill="1" applyBorder="1"/>
    <xf numFmtId="0" fontId="0" fillId="0" borderId="12" xfId="0" applyBorder="1"/>
    <xf numFmtId="43" fontId="0" fillId="0" borderId="0" xfId="0" applyNumberFormat="1" applyAlignment="1">
      <alignment horizontal="center"/>
    </xf>
    <xf numFmtId="0" fontId="1" fillId="2" borderId="0" xfId="0" applyFont="1" applyFill="1"/>
    <xf numFmtId="4" fontId="1" fillId="2" borderId="0" xfId="0" applyNumberFormat="1" applyFont="1" applyFill="1"/>
    <xf numFmtId="2" fontId="1" fillId="2" borderId="0" xfId="0" applyNumberFormat="1" applyFont="1" applyFill="1"/>
    <xf numFmtId="2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43" fontId="5" fillId="0" borderId="0" xfId="0" applyNumberFormat="1" applyFont="1" applyBorder="1"/>
    <xf numFmtId="0" fontId="10" fillId="0" borderId="0" xfId="0" applyFont="1"/>
    <xf numFmtId="2" fontId="0" fillId="0" borderId="0" xfId="0" applyNumberFormat="1" applyFont="1" applyAlignment="1">
      <alignment horizontal="center"/>
    </xf>
    <xf numFmtId="0" fontId="0" fillId="0" borderId="0" xfId="0" applyFont="1"/>
    <xf numFmtId="43" fontId="0" fillId="0" borderId="0" xfId="0" applyNumberFormat="1" applyBorder="1"/>
    <xf numFmtId="2" fontId="3" fillId="4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22</xdr:row>
      <xdr:rowOff>17066</xdr:rowOff>
    </xdr:from>
    <xdr:to>
      <xdr:col>15</xdr:col>
      <xdr:colOff>466725</xdr:colOff>
      <xdr:row>41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5977F8-6909-4149-8307-C1C032FDF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4874816"/>
          <a:ext cx="8705850" cy="4288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20499</xdr:colOff>
      <xdr:row>22</xdr:row>
      <xdr:rowOff>29137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6E884B-EB79-4864-A090-66F927643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0383699" cy="40296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18</xdr:col>
      <xdr:colOff>53170</xdr:colOff>
      <xdr:row>39</xdr:row>
      <xdr:rowOff>6472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85D2D9-7A76-4067-A889-C8B6EE05C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0500"/>
          <a:ext cx="9806770" cy="7245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topLeftCell="B1" zoomScaleNormal="100" workbookViewId="0">
      <selection activeCell="W18" sqref="W18"/>
    </sheetView>
  </sheetViews>
  <sheetFormatPr defaultRowHeight="15" x14ac:dyDescent="0.25"/>
  <cols>
    <col min="1" max="1" width="4.28515625" customWidth="1"/>
    <col min="2" max="2" width="11.140625" bestFit="1" customWidth="1"/>
    <col min="3" max="3" width="16" customWidth="1"/>
    <col min="4" max="4" width="12.5703125" customWidth="1"/>
    <col min="5" max="5" width="15.42578125" customWidth="1"/>
    <col min="6" max="6" width="8.85546875" customWidth="1"/>
    <col min="7" max="7" width="9.85546875" customWidth="1"/>
    <col min="8" max="8" width="13.140625" customWidth="1"/>
    <col min="9" max="9" width="12" style="12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8.85546875" style="12" customWidth="1"/>
    <col min="18" max="18" width="16" customWidth="1"/>
    <col min="19" max="19" width="17.7109375" style="42" customWidth="1"/>
    <col min="20" max="20" width="14.42578125" customWidth="1"/>
    <col min="21" max="21" width="2.42578125" customWidth="1"/>
    <col min="22" max="22" width="13.140625" customWidth="1"/>
    <col min="23" max="23" width="21.140625" customWidth="1"/>
    <col min="24" max="24" width="15.140625" customWidth="1"/>
    <col min="25" max="25" width="15.5703125" customWidth="1"/>
    <col min="26" max="26" width="11.7109375" customWidth="1"/>
    <col min="27" max="27" width="9.42578125" customWidth="1"/>
  </cols>
  <sheetData>
    <row r="1" spans="1:5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1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1" t="s">
        <v>6</v>
      </c>
      <c r="R1" s="1" t="s">
        <v>1</v>
      </c>
      <c r="S1" s="42" t="s">
        <v>3</v>
      </c>
      <c r="T1"/>
      <c r="U1"/>
      <c r="V1"/>
      <c r="W1"/>
      <c r="X1"/>
    </row>
    <row r="2" spans="1:50" s="1" customFormat="1" x14ac:dyDescent="0.25">
      <c r="A2" s="3"/>
      <c r="B2" s="3"/>
      <c r="C2" s="3"/>
      <c r="D2" s="3"/>
      <c r="E2" s="3"/>
      <c r="F2" s="8"/>
      <c r="G2" s="8"/>
      <c r="H2" s="8"/>
      <c r="I2" s="13"/>
      <c r="J2" s="3"/>
      <c r="Q2" s="11"/>
      <c r="S2" s="42"/>
      <c r="T2"/>
      <c r="U2"/>
      <c r="V2"/>
      <c r="W2"/>
      <c r="X2"/>
    </row>
    <row r="3" spans="1:50" s="1" customFormat="1" ht="18" customHeight="1" x14ac:dyDescent="0.3">
      <c r="A3" s="3"/>
      <c r="B3" s="3"/>
      <c r="C3" s="3"/>
      <c r="D3" s="3"/>
      <c r="E3" s="3"/>
      <c r="F3" s="8"/>
      <c r="G3" s="8"/>
      <c r="H3" s="8"/>
      <c r="I3" s="13"/>
      <c r="J3" s="3"/>
      <c r="Q3" s="88" t="s">
        <v>14</v>
      </c>
      <c r="R3" s="88"/>
      <c r="S3" s="42"/>
      <c r="T3"/>
      <c r="U3"/>
      <c r="V3"/>
      <c r="W3"/>
      <c r="X3"/>
    </row>
    <row r="4" spans="1:50" s="10" customFormat="1" x14ac:dyDescent="0.25">
      <c r="A4" s="73">
        <f t="shared" ref="A4:A18" si="0">N4</f>
        <v>0</v>
      </c>
      <c r="B4" s="73">
        <f t="shared" ref="B4:B18" si="1">Q4</f>
        <v>301.392</v>
      </c>
      <c r="C4" s="73">
        <f>B4*1.2</f>
        <v>361.67039999999997</v>
      </c>
      <c r="D4" s="73">
        <f t="shared" ref="D4:D16" si="2">C4*1.2</f>
        <v>434.00447999999994</v>
      </c>
      <c r="E4" s="74">
        <f t="shared" ref="E4:E16" si="3">R4</f>
        <v>4500000</v>
      </c>
      <c r="F4" s="73">
        <f t="shared" ref="F4:F16" si="4">ROUND((E4/B4),0)</f>
        <v>14931</v>
      </c>
      <c r="G4" s="73">
        <f t="shared" ref="G4:G16" si="5">ROUND((E4/C4),0)</f>
        <v>12442</v>
      </c>
      <c r="H4" s="73">
        <f t="shared" ref="H4:H16" si="6">ROUND((E4/D4),0)</f>
        <v>10369</v>
      </c>
      <c r="I4" s="75" t="e">
        <f>#REF!</f>
        <v>#REF!</v>
      </c>
      <c r="J4" s="73">
        <f t="shared" ref="J4:J16" si="7">S4</f>
        <v>0</v>
      </c>
      <c r="O4" s="10">
        <v>0</v>
      </c>
      <c r="P4" s="10">
        <f t="shared" ref="P4:P8" si="8">O4/1.2</f>
        <v>0</v>
      </c>
      <c r="Q4" s="76">
        <f>28*10.764</f>
        <v>301.392</v>
      </c>
      <c r="R4" s="77">
        <v>4500000</v>
      </c>
      <c r="S4" s="78"/>
    </row>
    <row r="5" spans="1:50" s="10" customFormat="1" x14ac:dyDescent="0.25">
      <c r="A5" s="73">
        <f t="shared" si="0"/>
        <v>0</v>
      </c>
      <c r="B5" s="73">
        <f t="shared" si="1"/>
        <v>301.392</v>
      </c>
      <c r="C5" s="73">
        <f t="shared" ref="C5:C18" si="9">B5*1.2</f>
        <v>361.67039999999997</v>
      </c>
      <c r="D5" s="73">
        <f t="shared" si="2"/>
        <v>434.00447999999994</v>
      </c>
      <c r="E5" s="74">
        <f t="shared" si="3"/>
        <v>5000000</v>
      </c>
      <c r="F5" s="73">
        <f t="shared" si="4"/>
        <v>16590</v>
      </c>
      <c r="G5" s="73">
        <f t="shared" si="5"/>
        <v>13825</v>
      </c>
      <c r="H5" s="73">
        <f t="shared" si="6"/>
        <v>11521</v>
      </c>
      <c r="I5" s="75" t="e">
        <f>#REF!</f>
        <v>#REF!</v>
      </c>
      <c r="J5" s="73">
        <f t="shared" si="7"/>
        <v>0</v>
      </c>
      <c r="O5" s="10">
        <v>0</v>
      </c>
      <c r="P5" s="10">
        <f t="shared" si="8"/>
        <v>0</v>
      </c>
      <c r="Q5" s="76">
        <f>28*10.764</f>
        <v>301.392</v>
      </c>
      <c r="R5" s="77">
        <v>5000000</v>
      </c>
      <c r="S5" s="78"/>
    </row>
    <row r="6" spans="1:50" s="20" customFormat="1" ht="15.75" customHeight="1" x14ac:dyDescent="0.25">
      <c r="A6" s="21">
        <f t="shared" si="0"/>
        <v>0</v>
      </c>
      <c r="B6" s="21">
        <f>Q6</f>
        <v>400</v>
      </c>
      <c r="C6" s="21">
        <f t="shared" si="9"/>
        <v>480</v>
      </c>
      <c r="D6" s="21">
        <f t="shared" si="2"/>
        <v>576</v>
      </c>
      <c r="E6" s="22">
        <f>R6</f>
        <v>4000000</v>
      </c>
      <c r="F6" s="21">
        <f t="shared" si="4"/>
        <v>10000</v>
      </c>
      <c r="G6" s="21">
        <f t="shared" si="5"/>
        <v>8333</v>
      </c>
      <c r="H6" s="21">
        <f t="shared" si="6"/>
        <v>6944</v>
      </c>
      <c r="I6" s="23" t="e">
        <f>#REF!</f>
        <v>#REF!</v>
      </c>
      <c r="J6" s="21">
        <f t="shared" si="7"/>
        <v>0</v>
      </c>
      <c r="O6" s="20">
        <v>0</v>
      </c>
      <c r="P6" s="20">
        <v>480</v>
      </c>
      <c r="Q6" s="47">
        <f t="shared" ref="Q4:Q8" si="10">P6/1.2</f>
        <v>400</v>
      </c>
      <c r="R6" s="48">
        <v>4000000</v>
      </c>
      <c r="S6" s="41"/>
    </row>
    <row r="7" spans="1:50" s="20" customFormat="1" x14ac:dyDescent="0.25">
      <c r="A7" s="21">
        <f t="shared" si="0"/>
        <v>0</v>
      </c>
      <c r="B7" s="21">
        <f t="shared" si="1"/>
        <v>200</v>
      </c>
      <c r="C7" s="21">
        <f t="shared" si="9"/>
        <v>240</v>
      </c>
      <c r="D7" s="21">
        <f t="shared" si="2"/>
        <v>288</v>
      </c>
      <c r="E7" s="22">
        <f t="shared" si="3"/>
        <v>3900000</v>
      </c>
      <c r="F7" s="21">
        <f t="shared" si="4"/>
        <v>19500</v>
      </c>
      <c r="G7" s="21">
        <f t="shared" si="5"/>
        <v>16250</v>
      </c>
      <c r="H7" s="21">
        <f t="shared" si="6"/>
        <v>13542</v>
      </c>
      <c r="I7" s="23" t="e">
        <f>#REF!</f>
        <v>#REF!</v>
      </c>
      <c r="J7" s="21">
        <f t="shared" si="7"/>
        <v>0</v>
      </c>
      <c r="O7" s="20">
        <v>0</v>
      </c>
      <c r="P7" s="20">
        <v>240</v>
      </c>
      <c r="Q7" s="47">
        <f t="shared" si="10"/>
        <v>200</v>
      </c>
      <c r="R7" s="48">
        <v>3900000</v>
      </c>
      <c r="S7" s="41"/>
    </row>
    <row r="8" spans="1:50" s="20" customFormat="1" x14ac:dyDescent="0.25">
      <c r="A8" s="21">
        <f t="shared" si="0"/>
        <v>0</v>
      </c>
      <c r="B8" s="21">
        <f t="shared" si="1"/>
        <v>0</v>
      </c>
      <c r="C8" s="21">
        <f t="shared" si="9"/>
        <v>0</v>
      </c>
      <c r="D8" s="21">
        <f t="shared" si="2"/>
        <v>0</v>
      </c>
      <c r="E8" s="22">
        <f t="shared" si="3"/>
        <v>0</v>
      </c>
      <c r="F8" s="21" t="e">
        <f t="shared" si="4"/>
        <v>#DIV/0!</v>
      </c>
      <c r="G8" s="21" t="e">
        <f t="shared" si="5"/>
        <v>#DIV/0!</v>
      </c>
      <c r="H8" s="21" t="e">
        <f t="shared" si="6"/>
        <v>#DIV/0!</v>
      </c>
      <c r="I8" s="23" t="e">
        <f>#REF!</f>
        <v>#REF!</v>
      </c>
      <c r="J8" s="21">
        <f t="shared" si="7"/>
        <v>0</v>
      </c>
      <c r="O8" s="20">
        <v>0</v>
      </c>
      <c r="P8" s="20">
        <f t="shared" si="8"/>
        <v>0</v>
      </c>
      <c r="Q8" s="47">
        <f t="shared" si="10"/>
        <v>0</v>
      </c>
      <c r="R8" s="48">
        <v>0</v>
      </c>
      <c r="S8" s="41"/>
    </row>
    <row r="9" spans="1:50" s="20" customFormat="1" x14ac:dyDescent="0.25">
      <c r="A9" s="21">
        <f t="shared" ref="A9:A11" si="11">N9</f>
        <v>0</v>
      </c>
      <c r="B9" s="21">
        <f t="shared" ref="B9:B11" si="12">Q9</f>
        <v>0</v>
      </c>
      <c r="C9" s="21">
        <f t="shared" ref="C9:C11" si="13">B9*1.2</f>
        <v>0</v>
      </c>
      <c r="D9" s="21">
        <f t="shared" ref="D9:D11" si="14">C9*1.2</f>
        <v>0</v>
      </c>
      <c r="E9" s="22">
        <f t="shared" ref="E9:E11" si="15">R9</f>
        <v>0</v>
      </c>
      <c r="F9" s="21" t="e">
        <f t="shared" ref="F9:F11" si="16">ROUND((E9/B9),0)</f>
        <v>#DIV/0!</v>
      </c>
      <c r="G9" s="21" t="e">
        <f t="shared" ref="G9:G11" si="17">ROUND((E9/C9),0)</f>
        <v>#DIV/0!</v>
      </c>
      <c r="H9" s="21" t="e">
        <f t="shared" ref="H9:H11" si="18">ROUND((E9/D9),0)</f>
        <v>#DIV/0!</v>
      </c>
      <c r="I9" s="23" t="e">
        <f>#REF!</f>
        <v>#REF!</v>
      </c>
      <c r="J9" s="21">
        <f t="shared" ref="J9:J11" si="19">S9</f>
        <v>0</v>
      </c>
      <c r="O9" s="20">
        <v>0</v>
      </c>
      <c r="P9" s="20">
        <f t="shared" ref="P4:P10" si="20">O9/1.2</f>
        <v>0</v>
      </c>
      <c r="Q9" s="47">
        <f t="shared" ref="Q9:Q10" si="21">P9/1.2</f>
        <v>0</v>
      </c>
      <c r="R9" s="48">
        <v>0</v>
      </c>
      <c r="S9" s="41"/>
    </row>
    <row r="10" spans="1:50" s="20" customFormat="1" x14ac:dyDescent="0.25">
      <c r="A10" s="21">
        <f t="shared" si="11"/>
        <v>0</v>
      </c>
      <c r="B10" s="21">
        <f t="shared" si="12"/>
        <v>0</v>
      </c>
      <c r="C10" s="21">
        <f t="shared" si="13"/>
        <v>0</v>
      </c>
      <c r="D10" s="21">
        <f t="shared" si="14"/>
        <v>0</v>
      </c>
      <c r="E10" s="22">
        <f t="shared" si="15"/>
        <v>0</v>
      </c>
      <c r="F10" s="21" t="e">
        <f t="shared" si="16"/>
        <v>#DIV/0!</v>
      </c>
      <c r="G10" s="21" t="e">
        <f t="shared" si="17"/>
        <v>#DIV/0!</v>
      </c>
      <c r="H10" s="21" t="e">
        <f t="shared" si="18"/>
        <v>#DIV/0!</v>
      </c>
      <c r="I10" s="23" t="e">
        <f>#REF!</f>
        <v>#REF!</v>
      </c>
      <c r="J10" s="21">
        <f t="shared" si="19"/>
        <v>0</v>
      </c>
      <c r="O10" s="20">
        <v>0</v>
      </c>
      <c r="P10" s="20">
        <f t="shared" si="20"/>
        <v>0</v>
      </c>
      <c r="Q10" s="47">
        <f t="shared" si="21"/>
        <v>0</v>
      </c>
      <c r="R10" s="48">
        <v>0</v>
      </c>
      <c r="S10" s="41"/>
    </row>
    <row r="11" spans="1:50" s="20" customFormat="1" x14ac:dyDescent="0.25">
      <c r="A11" s="21">
        <f t="shared" si="11"/>
        <v>0</v>
      </c>
      <c r="B11" s="21">
        <f t="shared" si="12"/>
        <v>0</v>
      </c>
      <c r="C11" s="21">
        <f t="shared" si="13"/>
        <v>0</v>
      </c>
      <c r="D11" s="21">
        <f t="shared" si="14"/>
        <v>0</v>
      </c>
      <c r="E11" s="22">
        <f t="shared" si="15"/>
        <v>0</v>
      </c>
      <c r="F11" s="21" t="e">
        <f t="shared" si="16"/>
        <v>#DIV/0!</v>
      </c>
      <c r="G11" s="21" t="e">
        <f t="shared" si="17"/>
        <v>#DIV/0!</v>
      </c>
      <c r="H11" s="21" t="e">
        <f t="shared" si="18"/>
        <v>#DIV/0!</v>
      </c>
      <c r="I11" s="23" t="e">
        <f>#REF!</f>
        <v>#REF!</v>
      </c>
      <c r="J11" s="21">
        <f t="shared" si="19"/>
        <v>0</v>
      </c>
      <c r="O11" s="20">
        <v>0</v>
      </c>
      <c r="P11" s="20">
        <f t="shared" ref="P11" si="22">O11/1.2</f>
        <v>0</v>
      </c>
      <c r="Q11" s="47">
        <f t="shared" ref="Q11" si="23">P11/1.2</f>
        <v>0</v>
      </c>
      <c r="R11" s="48">
        <v>0</v>
      </c>
      <c r="S11" s="41"/>
    </row>
    <row r="12" spans="1:5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14" t="e">
        <f>#REF!</f>
        <v>#REF!</v>
      </c>
      <c r="J12" s="4">
        <f t="shared" si="7"/>
        <v>0</v>
      </c>
      <c r="O12">
        <v>0</v>
      </c>
      <c r="P12">
        <f t="shared" ref="P12:P19" si="24">O12/1.2</f>
        <v>0</v>
      </c>
      <c r="Q12" s="12">
        <f t="shared" ref="Q12" si="25">P12/1.2</f>
        <v>0</v>
      </c>
      <c r="R12" s="2">
        <v>0</v>
      </c>
      <c r="S12" s="41"/>
      <c r="T12" s="20"/>
      <c r="U12" s="20"/>
      <c r="V12" s="20"/>
      <c r="W12" s="20"/>
      <c r="X12" s="20"/>
      <c r="Y12" s="20"/>
      <c r="Z12" s="20"/>
    </row>
    <row r="13" spans="1:50" x14ac:dyDescent="0.25">
      <c r="A13" s="4"/>
      <c r="B13" s="4"/>
      <c r="C13" s="4"/>
      <c r="D13" s="4"/>
      <c r="E13" s="5"/>
      <c r="F13" s="9"/>
      <c r="G13" s="9"/>
      <c r="H13" s="9"/>
      <c r="I13" s="14"/>
      <c r="J13" s="4"/>
      <c r="R13" s="2"/>
      <c r="S13" s="41"/>
      <c r="T13" s="20"/>
      <c r="U13" s="20"/>
      <c r="V13" s="20"/>
      <c r="W13" s="20"/>
      <c r="X13" s="20"/>
      <c r="Y13" s="20"/>
      <c r="Z13" s="20"/>
    </row>
    <row r="14" spans="1:50" s="10" customFormat="1" ht="18.75" x14ac:dyDescent="0.3">
      <c r="A14" s="15">
        <f t="shared" si="0"/>
        <v>0</v>
      </c>
      <c r="B14" s="15" t="str">
        <f t="shared" si="1"/>
        <v>Index-II</v>
      </c>
      <c r="C14" s="15" t="e">
        <f t="shared" si="9"/>
        <v>#VALUE!</v>
      </c>
      <c r="D14" s="15" t="e">
        <f t="shared" si="2"/>
        <v>#VALUE!</v>
      </c>
      <c r="E14" s="16">
        <f t="shared" si="3"/>
        <v>0</v>
      </c>
      <c r="F14" s="15" t="e">
        <f t="shared" si="4"/>
        <v>#VALUE!</v>
      </c>
      <c r="G14" s="15" t="e">
        <f t="shared" si="5"/>
        <v>#VALUE!</v>
      </c>
      <c r="H14" s="15" t="e">
        <f t="shared" si="6"/>
        <v>#VALUE!</v>
      </c>
      <c r="I14" s="17" t="e">
        <f>#REF!</f>
        <v>#REF!</v>
      </c>
      <c r="J14" s="15">
        <f t="shared" si="7"/>
        <v>0</v>
      </c>
      <c r="K14" s="18"/>
      <c r="L14" s="18"/>
      <c r="M14" s="18"/>
      <c r="N14" s="18"/>
      <c r="O14" s="18">
        <v>0</v>
      </c>
      <c r="P14" s="18">
        <f t="shared" si="24"/>
        <v>0</v>
      </c>
      <c r="Q14" s="87" t="s">
        <v>13</v>
      </c>
      <c r="R14" s="87"/>
      <c r="S14" s="41"/>
      <c r="T14" s="20"/>
      <c r="U14" s="20"/>
      <c r="V14" s="20"/>
      <c r="W14" s="20"/>
      <c r="X14" s="20"/>
      <c r="Y14" s="20"/>
      <c r="Z14" s="20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s="20" customFormat="1" ht="14.25" customHeight="1" x14ac:dyDescent="0.25">
      <c r="A15" s="21">
        <f t="shared" si="0"/>
        <v>0</v>
      </c>
      <c r="B15" s="21">
        <f t="shared" si="1"/>
        <v>0</v>
      </c>
      <c r="C15" s="21">
        <f t="shared" si="9"/>
        <v>0</v>
      </c>
      <c r="D15" s="21">
        <f t="shared" si="2"/>
        <v>0</v>
      </c>
      <c r="E15" s="22">
        <f t="shared" si="3"/>
        <v>0</v>
      </c>
      <c r="F15" s="21" t="e">
        <f t="shared" si="4"/>
        <v>#DIV/0!</v>
      </c>
      <c r="G15" s="21" t="e">
        <f t="shared" si="5"/>
        <v>#DIV/0!</v>
      </c>
      <c r="H15" s="21" t="e">
        <f t="shared" si="6"/>
        <v>#DIV/0!</v>
      </c>
      <c r="I15" s="23" t="e">
        <f>#REF!</f>
        <v>#REF!</v>
      </c>
      <c r="J15" s="21">
        <f t="shared" si="7"/>
        <v>0</v>
      </c>
      <c r="O15" s="20">
        <v>0</v>
      </c>
      <c r="P15" s="20">
        <f t="shared" ref="P15:P17" si="26">O15/1.2</f>
        <v>0</v>
      </c>
      <c r="Q15" s="47">
        <f t="shared" ref="Q15:Q17" si="27">P15/1.2</f>
        <v>0</v>
      </c>
      <c r="R15" s="48">
        <v>0</v>
      </c>
      <c r="S15" s="41"/>
    </row>
    <row r="16" spans="1:50" s="20" customFormat="1" x14ac:dyDescent="0.25">
      <c r="A16" s="21">
        <f t="shared" si="0"/>
        <v>0</v>
      </c>
      <c r="B16" s="21">
        <f t="shared" si="1"/>
        <v>0</v>
      </c>
      <c r="C16" s="21">
        <f t="shared" si="9"/>
        <v>0</v>
      </c>
      <c r="D16" s="21">
        <f t="shared" si="2"/>
        <v>0</v>
      </c>
      <c r="E16" s="22">
        <f t="shared" si="3"/>
        <v>0</v>
      </c>
      <c r="F16" s="21" t="e">
        <f t="shared" si="4"/>
        <v>#DIV/0!</v>
      </c>
      <c r="G16" s="21" t="e">
        <f t="shared" si="5"/>
        <v>#DIV/0!</v>
      </c>
      <c r="H16" s="21" t="e">
        <f t="shared" si="6"/>
        <v>#DIV/0!</v>
      </c>
      <c r="I16" s="23" t="e">
        <f>#REF!</f>
        <v>#REF!</v>
      </c>
      <c r="J16" s="21">
        <f t="shared" si="7"/>
        <v>0</v>
      </c>
      <c r="O16">
        <v>0</v>
      </c>
      <c r="P16">
        <f t="shared" si="26"/>
        <v>0</v>
      </c>
      <c r="Q16" s="12">
        <f t="shared" si="27"/>
        <v>0</v>
      </c>
      <c r="R16" s="2">
        <v>0</v>
      </c>
      <c r="S16" s="41"/>
    </row>
    <row r="17" spans="1:28" s="20" customFormat="1" x14ac:dyDescent="0.25">
      <c r="A17" s="21">
        <f t="shared" si="0"/>
        <v>0</v>
      </c>
      <c r="B17" s="21">
        <f t="shared" si="1"/>
        <v>0</v>
      </c>
      <c r="C17" s="21">
        <f t="shared" si="9"/>
        <v>0</v>
      </c>
      <c r="D17" s="21">
        <f t="shared" ref="D17:D18" si="28">C17*1.2</f>
        <v>0</v>
      </c>
      <c r="E17" s="22">
        <f t="shared" ref="E17:E18" si="29">R17</f>
        <v>0</v>
      </c>
      <c r="F17" s="21" t="e">
        <f t="shared" ref="F17:F18" si="30">ROUND((E17/B17),0)</f>
        <v>#DIV/0!</v>
      </c>
      <c r="G17" s="21" t="e">
        <f t="shared" ref="G17:G18" si="31">ROUND((E17/C17),0)</f>
        <v>#DIV/0!</v>
      </c>
      <c r="H17" s="21" t="e">
        <f t="shared" ref="H17:H18" si="32">ROUND((E17/D17),0)</f>
        <v>#DIV/0!</v>
      </c>
      <c r="I17" s="23" t="e">
        <f>#REF!</f>
        <v>#REF!</v>
      </c>
      <c r="J17" s="21">
        <f t="shared" ref="J17:J18" si="33">S17</f>
        <v>0</v>
      </c>
      <c r="O17">
        <v>0</v>
      </c>
      <c r="P17">
        <f t="shared" si="24"/>
        <v>0</v>
      </c>
      <c r="Q17" s="12">
        <f t="shared" ref="Q17" si="34">P17/1.2</f>
        <v>0</v>
      </c>
      <c r="R17" s="2">
        <v>0</v>
      </c>
      <c r="S17" s="41"/>
    </row>
    <row r="18" spans="1:28" s="20" customFormat="1" x14ac:dyDescent="0.25">
      <c r="A18" s="21">
        <f t="shared" si="0"/>
        <v>0</v>
      </c>
      <c r="B18" s="21">
        <f t="shared" si="1"/>
        <v>0</v>
      </c>
      <c r="C18" s="21">
        <f t="shared" si="9"/>
        <v>0</v>
      </c>
      <c r="D18" s="21">
        <f t="shared" si="28"/>
        <v>0</v>
      </c>
      <c r="E18" s="22">
        <f t="shared" si="29"/>
        <v>0</v>
      </c>
      <c r="F18" s="21" t="e">
        <f t="shared" si="30"/>
        <v>#DIV/0!</v>
      </c>
      <c r="G18" s="21" t="e">
        <f t="shared" si="31"/>
        <v>#DIV/0!</v>
      </c>
      <c r="H18" s="21" t="e">
        <f t="shared" si="32"/>
        <v>#DIV/0!</v>
      </c>
      <c r="I18" s="23" t="e">
        <f>#REF!</f>
        <v>#REF!</v>
      </c>
      <c r="J18" s="21">
        <f t="shared" si="33"/>
        <v>0</v>
      </c>
      <c r="O18">
        <v>0</v>
      </c>
      <c r="P18">
        <f t="shared" ref="P18" si="35">O18/1.2</f>
        <v>0</v>
      </c>
      <c r="Q18" s="12">
        <f t="shared" ref="Q18" si="36">P18/1.2</f>
        <v>0</v>
      </c>
      <c r="R18" s="2">
        <v>0</v>
      </c>
      <c r="S18" s="41"/>
    </row>
    <row r="19" spans="1:28" x14ac:dyDescent="0.25">
      <c r="A19" s="4">
        <f t="shared" ref="A19" si="37">N19</f>
        <v>0</v>
      </c>
      <c r="B19" s="4">
        <f t="shared" ref="B19" si="38">Q19</f>
        <v>0</v>
      </c>
      <c r="C19" s="4">
        <f t="shared" ref="C19" si="39">B19*1.2</f>
        <v>0</v>
      </c>
      <c r="D19" s="4">
        <f t="shared" ref="D19" si="40">C19*1.2</f>
        <v>0</v>
      </c>
      <c r="E19" s="5">
        <f t="shared" ref="E19" si="41">R19</f>
        <v>0</v>
      </c>
      <c r="F19" s="9" t="e">
        <f t="shared" ref="F19" si="42">ROUND((E19/B19),0)</f>
        <v>#DIV/0!</v>
      </c>
      <c r="G19" s="4" t="e">
        <f t="shared" ref="G19" si="43">ROUND((E19/C19),0)</f>
        <v>#DIV/0!</v>
      </c>
      <c r="H19" s="4" t="e">
        <f t="shared" ref="H19" si="44">ROUND((E19/D19),0)</f>
        <v>#DIV/0!</v>
      </c>
      <c r="I19" s="14" t="e">
        <f>#REF!</f>
        <v>#REF!</v>
      </c>
      <c r="J19" s="4">
        <f t="shared" ref="J19" si="45">S19</f>
        <v>0</v>
      </c>
      <c r="O19">
        <v>0</v>
      </c>
      <c r="P19">
        <f t="shared" si="24"/>
        <v>0</v>
      </c>
      <c r="Q19" s="12">
        <f t="shared" ref="Q19" si="46">P19/1.2</f>
        <v>0</v>
      </c>
      <c r="R19" s="2">
        <v>0</v>
      </c>
    </row>
    <row r="20" spans="1:28" x14ac:dyDescent="0.25">
      <c r="Q20" s="14"/>
      <c r="R20" s="4"/>
    </row>
    <row r="22" spans="1:28" ht="15.75" x14ac:dyDescent="0.25">
      <c r="P22" s="19"/>
      <c r="Q22" s="19" t="s">
        <v>38</v>
      </c>
      <c r="R22" s="19"/>
      <c r="S22" s="19"/>
      <c r="T22" s="19"/>
      <c r="U22" s="19"/>
      <c r="V22" s="19"/>
    </row>
    <row r="23" spans="1:28" ht="15.75" x14ac:dyDescent="0.25">
      <c r="N23" s="19"/>
      <c r="O23" s="19"/>
      <c r="P23" s="19"/>
      <c r="Q23" s="83" t="s">
        <v>44</v>
      </c>
      <c r="R23" s="83"/>
      <c r="S23" s="84"/>
      <c r="T23" s="85"/>
      <c r="U23" s="85"/>
      <c r="V23" s="85"/>
      <c r="W23" s="85"/>
      <c r="X23" s="85"/>
    </row>
    <row r="24" spans="1:28" ht="15.75" x14ac:dyDescent="0.25">
      <c r="N24" s="19"/>
      <c r="O24" s="19"/>
      <c r="P24" s="19"/>
      <c r="Q24" s="83" t="s">
        <v>39</v>
      </c>
      <c r="R24" s="83"/>
      <c r="S24" s="84"/>
      <c r="T24" s="85"/>
      <c r="U24" s="85"/>
      <c r="V24" s="85"/>
      <c r="W24" s="85"/>
      <c r="X24" s="85"/>
    </row>
    <row r="25" spans="1:28" ht="15.75" x14ac:dyDescent="0.25">
      <c r="N25" s="19"/>
      <c r="O25" s="19"/>
      <c r="P25" s="19"/>
      <c r="Q25" s="83"/>
      <c r="R25" s="83"/>
      <c r="S25" s="84"/>
      <c r="T25" s="85"/>
      <c r="U25" s="85"/>
      <c r="V25" s="85"/>
      <c r="W25" s="85"/>
      <c r="X25" s="85"/>
    </row>
    <row r="26" spans="1:28" ht="15.75" thickBot="1" x14ac:dyDescent="0.3">
      <c r="W26" s="50"/>
      <c r="X26" s="50"/>
      <c r="Y26" s="50"/>
      <c r="Z26" s="50"/>
      <c r="AA26" s="50"/>
      <c r="AB26" s="50"/>
    </row>
    <row r="27" spans="1:28" x14ac:dyDescent="0.25">
      <c r="Q27" s="27"/>
      <c r="R27" s="28"/>
      <c r="S27" s="29"/>
      <c r="T27" s="30"/>
      <c r="U27" s="31"/>
      <c r="W27" s="50"/>
      <c r="X27" s="50"/>
      <c r="Y27" s="51"/>
      <c r="Z27" s="51"/>
      <c r="AA27" s="50"/>
      <c r="AB27" s="50"/>
    </row>
    <row r="28" spans="1:28" x14ac:dyDescent="0.25">
      <c r="Q28" s="32" t="s">
        <v>15</v>
      </c>
      <c r="R28" s="24"/>
      <c r="S28" s="43">
        <v>14500</v>
      </c>
      <c r="T28" s="25" t="s">
        <v>35</v>
      </c>
      <c r="U28" s="33"/>
      <c r="W28" s="50"/>
      <c r="X28" s="24"/>
      <c r="Y28" s="43"/>
      <c r="Z28" s="26"/>
      <c r="AA28" s="50"/>
      <c r="AB28" s="50"/>
    </row>
    <row r="29" spans="1:28" ht="40.5" customHeight="1" x14ac:dyDescent="0.25">
      <c r="Q29" s="34" t="s">
        <v>16</v>
      </c>
      <c r="R29" s="24"/>
      <c r="S29" s="43">
        <v>2800</v>
      </c>
      <c r="T29" s="26"/>
      <c r="U29" s="33"/>
      <c r="W29" s="52"/>
      <c r="X29" s="24"/>
      <c r="Y29" s="43"/>
      <c r="Z29" s="26"/>
      <c r="AA29" s="50"/>
      <c r="AB29" s="50"/>
    </row>
    <row r="30" spans="1:28" x14ac:dyDescent="0.25">
      <c r="Q30" s="32" t="s">
        <v>17</v>
      </c>
      <c r="R30" s="24"/>
      <c r="S30" s="43">
        <f>S28-S29</f>
        <v>11700</v>
      </c>
      <c r="T30" s="26"/>
      <c r="U30" s="33"/>
      <c r="W30" s="50"/>
      <c r="X30" s="24"/>
      <c r="Y30" s="43"/>
      <c r="Z30" s="26"/>
      <c r="AA30" s="50"/>
      <c r="AB30" s="50"/>
    </row>
    <row r="31" spans="1:28" x14ac:dyDescent="0.25">
      <c r="Q31" s="32" t="s">
        <v>18</v>
      </c>
      <c r="R31" s="24"/>
      <c r="S31" s="43">
        <f>S29</f>
        <v>2800</v>
      </c>
      <c r="T31" s="26"/>
      <c r="U31" s="33"/>
      <c r="W31" s="50"/>
      <c r="X31" s="24"/>
      <c r="Y31" s="43"/>
      <c r="Z31" s="26"/>
      <c r="AA31" s="50"/>
      <c r="AB31" s="50"/>
    </row>
    <row r="32" spans="1:28" x14ac:dyDescent="0.25">
      <c r="F32" s="49"/>
      <c r="Q32" s="32" t="s">
        <v>19</v>
      </c>
      <c r="R32" s="53"/>
      <c r="S32" s="54">
        <f>T32-T33</f>
        <v>13</v>
      </c>
      <c r="T32" s="55">
        <v>2023</v>
      </c>
      <c r="U32" s="33"/>
      <c r="W32" s="50"/>
      <c r="X32" s="53"/>
      <c r="Y32" s="54"/>
      <c r="Z32" s="67"/>
      <c r="AA32" s="50"/>
      <c r="AB32" s="50"/>
    </row>
    <row r="33" spans="6:28" x14ac:dyDescent="0.25">
      <c r="Q33" s="32" t="s">
        <v>20</v>
      </c>
      <c r="R33" s="53"/>
      <c r="S33" s="54">
        <f>S34-S32</f>
        <v>47</v>
      </c>
      <c r="T33" s="54">
        <v>2010</v>
      </c>
      <c r="U33" s="33"/>
      <c r="V33" s="79" t="s">
        <v>36</v>
      </c>
      <c r="W33" s="50"/>
      <c r="X33" s="53"/>
      <c r="Y33" s="54"/>
      <c r="Z33" s="56"/>
      <c r="AA33" s="50"/>
      <c r="AB33" s="50"/>
    </row>
    <row r="34" spans="6:28" x14ac:dyDescent="0.25">
      <c r="F34" s="49"/>
      <c r="Q34" s="32" t="s">
        <v>21</v>
      </c>
      <c r="R34" s="53"/>
      <c r="S34" s="54">
        <v>60</v>
      </c>
      <c r="T34" s="56"/>
      <c r="U34" s="33"/>
      <c r="W34" s="43" t="s">
        <v>37</v>
      </c>
      <c r="X34" s="43">
        <v>3741000</v>
      </c>
      <c r="Y34" s="43" t="s">
        <v>41</v>
      </c>
      <c r="Z34" s="56"/>
      <c r="AA34" s="50"/>
      <c r="AB34" s="50"/>
    </row>
    <row r="35" spans="6:28" ht="30" x14ac:dyDescent="0.25">
      <c r="Q35" s="34" t="s">
        <v>32</v>
      </c>
      <c r="R35" s="53"/>
      <c r="S35" s="54">
        <f>90*S32/S34</f>
        <v>19.5</v>
      </c>
      <c r="T35" s="56"/>
      <c r="U35" s="33"/>
      <c r="W35" s="43" t="s">
        <v>43</v>
      </c>
      <c r="X35" s="43">
        <v>3480000</v>
      </c>
      <c r="Y35" s="43" t="s">
        <v>42</v>
      </c>
      <c r="Z35" s="56"/>
      <c r="AA35" s="50"/>
      <c r="AB35" s="50"/>
    </row>
    <row r="36" spans="6:28" ht="21" customHeight="1" x14ac:dyDescent="0.25">
      <c r="Q36" s="32"/>
      <c r="R36" s="57"/>
      <c r="S36" s="58">
        <f>S35%</f>
        <v>0.19500000000000001</v>
      </c>
      <c r="T36" s="59"/>
      <c r="U36" s="33"/>
      <c r="W36" s="50"/>
      <c r="X36" s="57"/>
      <c r="Y36" s="58"/>
      <c r="Z36" s="59"/>
      <c r="AA36" s="50"/>
      <c r="AB36" s="50"/>
    </row>
    <row r="37" spans="6:28" x14ac:dyDescent="0.25">
      <c r="Q37" s="32" t="s">
        <v>22</v>
      </c>
      <c r="R37" s="24"/>
      <c r="S37" s="43">
        <f>S31*S36</f>
        <v>546</v>
      </c>
      <c r="T37" s="26"/>
      <c r="U37" s="33"/>
      <c r="W37" s="50"/>
      <c r="X37" s="24"/>
      <c r="Y37" s="43"/>
      <c r="Z37" s="26"/>
      <c r="AA37" s="50"/>
      <c r="AB37" s="50"/>
    </row>
    <row r="38" spans="6:28" x14ac:dyDescent="0.25">
      <c r="Q38" s="32" t="s">
        <v>23</v>
      </c>
      <c r="R38" s="24"/>
      <c r="S38" s="43">
        <f>S31-S37</f>
        <v>2254</v>
      </c>
      <c r="T38" s="26"/>
      <c r="U38" s="33"/>
      <c r="W38" s="50"/>
      <c r="X38" s="24"/>
      <c r="Y38" s="43"/>
      <c r="Z38" s="26"/>
      <c r="AA38" s="50"/>
      <c r="AB38" s="50"/>
    </row>
    <row r="39" spans="6:28" x14ac:dyDescent="0.25">
      <c r="Q39" s="32" t="s">
        <v>17</v>
      </c>
      <c r="R39" s="24"/>
      <c r="S39" s="43">
        <f>S30</f>
        <v>11700</v>
      </c>
      <c r="T39" s="26"/>
      <c r="U39" s="33"/>
      <c r="W39" s="50"/>
      <c r="X39" s="24"/>
      <c r="Y39" s="43"/>
      <c r="Z39" s="26"/>
      <c r="AA39" s="50"/>
      <c r="AB39" s="50"/>
    </row>
    <row r="40" spans="6:28" x14ac:dyDescent="0.25">
      <c r="Q40" s="32"/>
      <c r="R40" s="24"/>
      <c r="S40" s="43"/>
      <c r="T40" s="26"/>
      <c r="U40" s="33"/>
      <c r="W40" s="50"/>
      <c r="X40" s="24"/>
      <c r="Y40" s="43"/>
      <c r="Z40" s="26"/>
      <c r="AA40" s="50"/>
      <c r="AB40" s="50"/>
    </row>
    <row r="41" spans="6:28" x14ac:dyDescent="0.25">
      <c r="Q41" s="32" t="s">
        <v>24</v>
      </c>
      <c r="R41" s="39"/>
      <c r="S41" s="44">
        <f>S39+S38</f>
        <v>13954</v>
      </c>
      <c r="T41" s="26"/>
      <c r="U41" s="33"/>
      <c r="W41" s="86"/>
      <c r="X41" s="39"/>
      <c r="Y41" s="44"/>
      <c r="Z41" s="26"/>
      <c r="AA41" s="50"/>
      <c r="AB41" s="50"/>
    </row>
    <row r="42" spans="6:28" x14ac:dyDescent="0.25">
      <c r="Q42" s="32"/>
      <c r="R42" s="53"/>
      <c r="S42" s="54"/>
      <c r="T42" s="56"/>
      <c r="U42" s="33"/>
      <c r="W42" s="50"/>
      <c r="X42" s="53"/>
      <c r="Y42" s="54"/>
      <c r="Z42" s="56"/>
      <c r="AA42" s="50"/>
      <c r="AB42" s="50"/>
    </row>
    <row r="43" spans="6:28" ht="21" customHeight="1" thickBot="1" x14ac:dyDescent="0.3">
      <c r="Q43" s="68" t="s">
        <v>40</v>
      </c>
      <c r="R43" s="69"/>
      <c r="S43" s="69">
        <f>24*10.764</f>
        <v>258.33600000000001</v>
      </c>
      <c r="T43" s="70" t="s">
        <v>34</v>
      </c>
      <c r="U43" s="71"/>
      <c r="W43" s="60"/>
      <c r="X43" s="60"/>
      <c r="Y43" s="60"/>
      <c r="Z43" s="56"/>
      <c r="AA43" s="50"/>
      <c r="AB43" s="50"/>
    </row>
    <row r="44" spans="6:28" ht="15.75" thickTop="1" x14ac:dyDescent="0.25">
      <c r="Q44" s="32" t="s">
        <v>25</v>
      </c>
      <c r="R44" s="54"/>
      <c r="S44" s="61">
        <f>S43*S41</f>
        <v>3604820.5440000002</v>
      </c>
      <c r="T44" s="56"/>
      <c r="U44" s="33"/>
      <c r="W44" s="50"/>
      <c r="X44" s="54"/>
      <c r="Y44" s="61"/>
      <c r="Z44" s="56"/>
      <c r="AA44" s="50"/>
      <c r="AB44" s="50"/>
    </row>
    <row r="45" spans="6:28" x14ac:dyDescent="0.25">
      <c r="Q45" s="32" t="s">
        <v>33</v>
      </c>
      <c r="R45" s="54"/>
      <c r="S45" s="61">
        <v>0</v>
      </c>
      <c r="T45" s="56"/>
      <c r="U45" s="33"/>
      <c r="W45" s="54"/>
      <c r="X45" s="54"/>
      <c r="Y45" s="61"/>
      <c r="Z45" s="56"/>
      <c r="AA45" s="50"/>
      <c r="AB45" s="50"/>
    </row>
    <row r="46" spans="6:28" ht="15.75" x14ac:dyDescent="0.25">
      <c r="Q46" s="80" t="s">
        <v>31</v>
      </c>
      <c r="R46" s="81"/>
      <c r="S46" s="82">
        <f>S44+S45</f>
        <v>3604820.5440000002</v>
      </c>
      <c r="T46" s="56"/>
      <c r="U46" s="40"/>
      <c r="W46" s="54"/>
      <c r="X46" s="54"/>
      <c r="Y46" s="61"/>
      <c r="Z46" s="56"/>
      <c r="AA46" s="54"/>
      <c r="AB46" s="50"/>
    </row>
    <row r="47" spans="6:28" x14ac:dyDescent="0.25">
      <c r="Q47" s="32" t="s">
        <v>26</v>
      </c>
      <c r="R47" s="50"/>
      <c r="S47" s="62">
        <f>S46*0.9</f>
        <v>3244338.4896000004</v>
      </c>
      <c r="T47" s="56"/>
      <c r="U47" s="33"/>
      <c r="W47" s="50"/>
      <c r="X47" s="50"/>
      <c r="Y47" s="62"/>
      <c r="Z47" s="56"/>
      <c r="AA47" s="50"/>
      <c r="AB47" s="50"/>
    </row>
    <row r="48" spans="6:28" x14ac:dyDescent="0.25">
      <c r="Q48" s="32" t="s">
        <v>27</v>
      </c>
      <c r="R48" s="50"/>
      <c r="S48" s="62">
        <f>S46*0.8</f>
        <v>2883856.4352000002</v>
      </c>
      <c r="T48" s="63"/>
      <c r="U48" s="33"/>
      <c r="W48" s="50"/>
      <c r="X48" s="50"/>
      <c r="Y48" s="62"/>
      <c r="Z48" s="63"/>
      <c r="AA48" s="50"/>
      <c r="AB48" s="50"/>
    </row>
    <row r="49" spans="17:28" x14ac:dyDescent="0.25">
      <c r="Q49" s="32"/>
      <c r="R49" s="50"/>
      <c r="S49" s="64"/>
      <c r="T49" s="56"/>
      <c r="U49" s="33"/>
      <c r="W49" s="50"/>
      <c r="X49" s="50"/>
      <c r="Y49" s="64"/>
      <c r="Z49" s="56"/>
      <c r="AA49" s="50"/>
      <c r="AB49" s="50"/>
    </row>
    <row r="50" spans="17:28" ht="15.75" thickBot="1" x14ac:dyDescent="0.3">
      <c r="Q50" s="32" t="s">
        <v>28</v>
      </c>
      <c r="R50" s="50"/>
      <c r="S50" s="62">
        <f>S29*S43</f>
        <v>723340.80000000005</v>
      </c>
      <c r="T50" s="63"/>
      <c r="U50" s="33"/>
      <c r="W50" s="50"/>
      <c r="X50" s="50"/>
      <c r="Y50" s="62"/>
      <c r="Z50" s="63"/>
      <c r="AA50" s="50"/>
      <c r="AB50" s="50"/>
    </row>
    <row r="51" spans="17:28" x14ac:dyDescent="0.25">
      <c r="Q51" s="27" t="s">
        <v>29</v>
      </c>
      <c r="R51" s="28"/>
      <c r="S51" s="45"/>
      <c r="T51" s="29"/>
      <c r="U51" s="31"/>
      <c r="W51" s="50"/>
      <c r="X51" s="50"/>
      <c r="Y51" s="64"/>
      <c r="Z51" s="51"/>
      <c r="AA51" s="50"/>
      <c r="AB51" s="50"/>
    </row>
    <row r="52" spans="17:28" x14ac:dyDescent="0.25">
      <c r="Q52" s="35" t="s">
        <v>30</v>
      </c>
      <c r="R52" s="51"/>
      <c r="S52" s="62">
        <f>S44*0.03/12</f>
        <v>9012.0513599999995</v>
      </c>
      <c r="T52" s="63"/>
      <c r="U52" s="33"/>
      <c r="W52" s="51"/>
      <c r="X52" s="51"/>
      <c r="Y52" s="62"/>
      <c r="Z52" s="63"/>
      <c r="AA52" s="50"/>
      <c r="AB52" s="50"/>
    </row>
    <row r="53" spans="17:28" ht="9" customHeight="1" thickBot="1" x14ac:dyDescent="0.3">
      <c r="Q53" s="36"/>
      <c r="R53" s="37"/>
      <c r="S53" s="46"/>
      <c r="T53" s="37"/>
      <c r="U53" s="38"/>
      <c r="W53" s="65"/>
      <c r="X53" s="50"/>
      <c r="Y53" s="66"/>
      <c r="Z53" s="50"/>
      <c r="AA53" s="50"/>
      <c r="AB53" s="50"/>
    </row>
    <row r="54" spans="17:28" x14ac:dyDescent="0.25">
      <c r="W54" s="50"/>
      <c r="X54" s="50"/>
      <c r="Y54" s="50"/>
      <c r="Z54" s="50"/>
      <c r="AA54" s="50"/>
      <c r="AB54" s="50"/>
    </row>
    <row r="56" spans="17:28" x14ac:dyDescent="0.25">
      <c r="S56" s="72"/>
    </row>
  </sheetData>
  <mergeCells count="2">
    <mergeCell ref="Q14:R14"/>
    <mergeCell ref="Q3:R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topLeftCell="D1" zoomScaleNormal="100" workbookViewId="0">
      <selection activeCell="O31" sqref="O31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N30" sqref="N30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B4" workbookViewId="0">
      <selection activeCell="W24" sqref="W2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T26" sqref="T26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topLeftCell="B1" zoomScaleNormal="100" workbookViewId="0">
      <selection activeCell="C2" sqref="C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>
      <selection activeCell="A2" sqref="A2"/>
    </sheetView>
  </sheetViews>
  <sheetFormatPr defaultRowHeight="15" x14ac:dyDescent="0.25"/>
  <cols>
    <col min="15" max="15" width="13.7109375" customWidth="1"/>
    <col min="16" max="16" width="12.7109375" customWidth="1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F2" sqref="F2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E1" zoomScale="80" zoomScaleNormal="80" workbookViewId="0">
      <selection activeCell="F2" sqref="F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DESK28</cp:lastModifiedBy>
  <cp:lastPrinted>2019-11-05T06:14:02Z</cp:lastPrinted>
  <dcterms:created xsi:type="dcterms:W3CDTF">2018-02-17T10:36:41Z</dcterms:created>
  <dcterms:modified xsi:type="dcterms:W3CDTF">2023-11-23T10:39:18Z</dcterms:modified>
</cp:coreProperties>
</file>