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A8A1E72-A99F-42D4-9305-2AB0F34034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9" i="1" l="1"/>
  <c r="J39" i="1"/>
  <c r="A39" i="1"/>
  <c r="B22" i="1"/>
  <c r="F5" i="1"/>
  <c r="I7" i="1"/>
  <c r="I6" i="1"/>
  <c r="B40" i="1" l="1"/>
  <c r="B39" i="1"/>
  <c r="B38" i="1"/>
  <c r="B37" i="1"/>
  <c r="G7" i="1"/>
  <c r="G6" i="1"/>
  <c r="G5" i="1"/>
  <c r="J4" i="1"/>
  <c r="D42" i="1" l="1"/>
  <c r="J29" i="1"/>
  <c r="J34" i="1" l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s="1"/>
  <c r="B21" i="1" l="1"/>
  <c r="B20" i="1"/>
  <c r="B19" i="1"/>
  <c r="B18" i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<sst xmlns="http://schemas.openxmlformats.org/spreadsheetml/2006/main" count="32" uniqueCount="28">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</sst>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66DAA-4E43-43A0-9809-4B7FFBD09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40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39D150-C3D7-47B0-870A-22687A2A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7621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F1D145-13D2-452C-87BE-DDC349B8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315050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B70C4-D13E-4AA1-A331-BF5478D1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91850" cy="76020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324576</xdr:colOff>
      <xdr:row>41</xdr:row>
      <xdr:rowOff>58222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A2488-4EAC-4A9C-A7BE-FA1588B6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201376" cy="7678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382415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937ED-E4E6-4BDD-89FD-9CCB7043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36015" cy="7506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A574C-B51A-418A-B5AC-97013A56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2CDEF-251F-44B5-9C49-15E9ADB3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068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/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15400</v>
      </c>
      <c r="C3" s="36"/>
      <c r="D3" s="33"/>
      <c r="E3" s="10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26" t="s">
        <v>1</v>
      </c>
      <c r="B4" s="36">
        <v>2700</v>
      </c>
      <c r="C4" s="36"/>
      <c r="D4" s="33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5" t="s">
        <v>2</v>
      </c>
      <c r="B5" s="36">
        <f>B3-B4</f>
        <v>12700</v>
      </c>
      <c r="C5" s="36"/>
      <c r="D5" s="33"/>
      <c r="E5" s="15"/>
      <c r="F5" s="15">
        <f>G7*1.1</f>
        <v>1067.2936560000001</v>
      </c>
      <c r="G5" s="7">
        <f>79.865*10.764</f>
        <v>859.66685999999993</v>
      </c>
      <c r="H5" s="21"/>
      <c r="I5" s="39">
        <v>970</v>
      </c>
      <c r="J5">
        <f>J4/10.764</f>
        <v>2844.0170940170942</v>
      </c>
      <c r="L5" s="5"/>
      <c r="M5" s="7"/>
      <c r="N5" s="8"/>
      <c r="O5" s="6"/>
    </row>
    <row r="6" spans="1:15" ht="16.5" x14ac:dyDescent="0.3">
      <c r="A6" s="25" t="s">
        <v>3</v>
      </c>
      <c r="B6" s="36">
        <f>B4</f>
        <v>2700</v>
      </c>
      <c r="C6" s="36"/>
      <c r="D6" s="33"/>
      <c r="E6" s="33"/>
      <c r="F6" s="33"/>
      <c r="G6" s="19">
        <f>10.275*10.764</f>
        <v>110.6001</v>
      </c>
      <c r="H6" s="21"/>
      <c r="I6" s="56">
        <f>I5*1.2</f>
        <v>1164</v>
      </c>
      <c r="J6" s="14"/>
      <c r="L6" s="5"/>
      <c r="M6" s="7"/>
      <c r="N6" s="8"/>
      <c r="O6" s="6"/>
    </row>
    <row r="7" spans="1:15" ht="16.5" x14ac:dyDescent="0.3">
      <c r="A7" s="25" t="s">
        <v>4</v>
      </c>
      <c r="B7" s="27">
        <v>6</v>
      </c>
      <c r="C7" s="27"/>
      <c r="D7" s="42"/>
      <c r="E7" s="46"/>
      <c r="F7" s="33"/>
      <c r="G7" s="19">
        <f>SUM(G5:G6)</f>
        <v>970.26695999999993</v>
      </c>
      <c r="H7" s="19"/>
      <c r="I7" s="53">
        <f>I6*1.3</f>
        <v>1513.2</v>
      </c>
      <c r="J7" s="14"/>
      <c r="M7" s="50"/>
      <c r="N7" s="51"/>
      <c r="O7" s="6"/>
    </row>
    <row r="8" spans="1:15" ht="16.5" x14ac:dyDescent="0.3">
      <c r="A8" s="25" t="s">
        <v>5</v>
      </c>
      <c r="B8" s="27">
        <f>B9-B7</f>
        <v>54</v>
      </c>
      <c r="C8" s="27"/>
      <c r="D8" s="43"/>
      <c r="E8" s="47"/>
      <c r="F8" s="33"/>
      <c r="G8" s="20"/>
      <c r="H8" s="19"/>
      <c r="I8" s="14"/>
      <c r="J8" s="14"/>
      <c r="M8" s="50"/>
      <c r="N8" s="51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46"/>
      <c r="F9" s="48"/>
      <c r="G9" s="38"/>
      <c r="H9" s="20"/>
      <c r="I9" s="14"/>
      <c r="J9" s="14"/>
      <c r="K9" s="12"/>
      <c r="L9" s="12"/>
      <c r="M9" s="11"/>
      <c r="N9" s="51"/>
      <c r="O9" s="6"/>
    </row>
    <row r="10" spans="1:15" ht="33" x14ac:dyDescent="0.3">
      <c r="A10" s="26" t="s">
        <v>7</v>
      </c>
      <c r="B10" s="27">
        <f>90*B7/B9</f>
        <v>9</v>
      </c>
      <c r="C10" s="27"/>
      <c r="D10" s="42"/>
      <c r="E10" s="46"/>
      <c r="F10" s="33"/>
      <c r="G10" s="18"/>
      <c r="H10" s="20"/>
      <c r="I10" s="14"/>
      <c r="J10" s="14"/>
      <c r="K10" s="12"/>
      <c r="L10" s="12"/>
      <c r="M10" s="11"/>
      <c r="N10" s="51"/>
      <c r="O10" s="6"/>
    </row>
    <row r="11" spans="1:15" ht="16.5" x14ac:dyDescent="0.3">
      <c r="A11" s="25"/>
      <c r="B11" s="37">
        <f>B10%</f>
        <v>0.09</v>
      </c>
      <c r="C11" s="37"/>
      <c r="D11" s="44"/>
      <c r="E11" s="49"/>
      <c r="F11" s="33"/>
      <c r="G11" s="19"/>
      <c r="H11" s="20"/>
      <c r="I11" s="14"/>
      <c r="J11" s="14"/>
      <c r="K11" s="12"/>
      <c r="L11" s="12"/>
      <c r="M11" s="11"/>
      <c r="N11" s="52"/>
      <c r="O11" s="6"/>
    </row>
    <row r="12" spans="1:15" ht="16.5" x14ac:dyDescent="0.3">
      <c r="A12" s="25" t="s">
        <v>8</v>
      </c>
      <c r="B12" s="36">
        <f>B6*B11</f>
        <v>243</v>
      </c>
      <c r="C12" s="36"/>
      <c r="D12" s="45"/>
      <c r="E12" s="46"/>
      <c r="F12" s="33"/>
      <c r="G12" s="19"/>
      <c r="H12" s="20"/>
      <c r="I12" s="53"/>
      <c r="J12" s="14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2457</v>
      </c>
      <c r="C13" s="36"/>
      <c r="D13" s="45"/>
      <c r="E13" s="1"/>
      <c r="F13" s="10"/>
      <c r="G13" s="20"/>
      <c r="H13" s="20"/>
      <c r="I13" s="14"/>
      <c r="J13" s="14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12700</v>
      </c>
      <c r="C14" s="36"/>
      <c r="D14" s="33"/>
      <c r="E14" s="10"/>
      <c r="F14" s="12"/>
      <c r="H14" s="20"/>
      <c r="I14" s="14"/>
      <c r="J14" s="14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15157</v>
      </c>
      <c r="C15" s="36"/>
      <c r="D15" s="33"/>
      <c r="E15" s="10"/>
      <c r="F15" s="12"/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970</v>
      </c>
      <c r="C16" s="28"/>
      <c r="D16" s="29"/>
      <c r="E16" s="10"/>
      <c r="F16" s="20"/>
      <c r="G16" s="23"/>
      <c r="H16" s="19"/>
      <c r="I16" s="10"/>
      <c r="N16" s="51"/>
      <c r="O16" s="6"/>
    </row>
    <row r="17" spans="1:15" ht="16.5" x14ac:dyDescent="0.3">
      <c r="A17" s="25" t="s">
        <v>11</v>
      </c>
      <c r="B17" s="30">
        <f>B15*B16</f>
        <v>14702290</v>
      </c>
      <c r="C17" s="30"/>
      <c r="D17" s="31"/>
      <c r="E17" s="10"/>
      <c r="F17" s="20"/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13232061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hidden="1" x14ac:dyDescent="0.3">
      <c r="A19" s="25" t="s">
        <v>26</v>
      </c>
      <c r="B19" s="30">
        <f>B17*0.8</f>
        <v>11761832</v>
      </c>
      <c r="C19" s="30"/>
      <c r="D19" s="31"/>
      <c r="E19" s="10"/>
      <c r="F19" s="20"/>
      <c r="G19" s="20"/>
      <c r="H19" s="19"/>
      <c r="I19" s="10"/>
      <c r="N19" s="19"/>
      <c r="O19" s="10"/>
    </row>
    <row r="20" spans="1:15" ht="16.5" x14ac:dyDescent="0.3">
      <c r="A20" s="25" t="s">
        <v>25</v>
      </c>
      <c r="B20" s="30">
        <f>B17*0.85</f>
        <v>12496946.5</v>
      </c>
      <c r="C20" s="30"/>
      <c r="D20" s="31"/>
      <c r="E20" s="10"/>
      <c r="F20" s="20"/>
      <c r="G20" s="20"/>
      <c r="H20" s="19"/>
      <c r="I20" s="10"/>
      <c r="N20" s="19"/>
      <c r="O20" s="10"/>
    </row>
    <row r="21" spans="1:15" ht="16.5" x14ac:dyDescent="0.3">
      <c r="A21" s="25" t="s">
        <v>26</v>
      </c>
      <c r="B21" s="30">
        <f>B17*0.7</f>
        <v>10291603</v>
      </c>
      <c r="C21" s="30"/>
      <c r="D21" s="31"/>
      <c r="E21" s="10"/>
      <c r="F21" s="20"/>
      <c r="G21" s="20"/>
      <c r="H21" s="19"/>
      <c r="I21" s="10"/>
      <c r="N21" s="19"/>
      <c r="O21" s="10"/>
    </row>
    <row r="22" spans="1:15" ht="16.5" x14ac:dyDescent="0.3">
      <c r="A22" s="25" t="s">
        <v>12</v>
      </c>
      <c r="B22" s="32">
        <f>B4*1067</f>
        <v>2880900</v>
      </c>
      <c r="C22" s="32"/>
      <c r="D22" s="33"/>
      <c r="E22" s="10"/>
      <c r="F22" s="10"/>
      <c r="G22" s="10"/>
    </row>
    <row r="23" spans="1:15" ht="16.5" x14ac:dyDescent="0.3">
      <c r="A23" s="27" t="s">
        <v>16</v>
      </c>
      <c r="B23" s="40">
        <f>B17*0.025/12</f>
        <v>30629.770833333332</v>
      </c>
      <c r="C23" s="32"/>
      <c r="D23" s="32"/>
      <c r="E23" s="10"/>
    </row>
    <row r="24" spans="1:15" x14ac:dyDescent="0.25">
      <c r="B24" s="17"/>
      <c r="C24" s="17"/>
      <c r="F24" s="10"/>
    </row>
    <row r="25" spans="1:15" x14ac:dyDescent="0.25">
      <c r="B25" s="17"/>
      <c r="C25" s="17"/>
    </row>
    <row r="27" spans="1:15" x14ac:dyDescent="0.25">
      <c r="D27" t="s">
        <v>14</v>
      </c>
    </row>
    <row r="28" spans="1:15" x14ac:dyDescent="0.25">
      <c r="B28" s="54" t="s">
        <v>20</v>
      </c>
      <c r="C28" s="54" t="s">
        <v>15</v>
      </c>
      <c r="D28" s="55" t="s">
        <v>21</v>
      </c>
      <c r="E28" s="55"/>
      <c r="F28" s="55" t="s">
        <v>11</v>
      </c>
      <c r="G28" s="55" t="s">
        <v>17</v>
      </c>
      <c r="H28" s="55" t="s">
        <v>18</v>
      </c>
      <c r="I28" s="55" t="s">
        <v>19</v>
      </c>
      <c r="J28" s="55"/>
    </row>
    <row r="29" spans="1:15" ht="17.25" x14ac:dyDescent="0.3">
      <c r="B29" s="54"/>
      <c r="C29" s="54">
        <v>726</v>
      </c>
      <c r="D29" s="55"/>
      <c r="E29" s="55"/>
      <c r="F29" s="55">
        <v>10400000</v>
      </c>
      <c r="G29" s="15">
        <f t="shared" ref="G29:G35" si="0">F29/C29</f>
        <v>14325.068870523415</v>
      </c>
      <c r="H29" s="15" t="e">
        <f>F29/D29</f>
        <v>#DIV/0!</v>
      </c>
      <c r="I29" s="15" t="e">
        <f t="shared" ref="I29:I35" si="1">F29/B29</f>
        <v>#DIV/0!</v>
      </c>
      <c r="J29" s="55">
        <f>B29/C29</f>
        <v>0</v>
      </c>
      <c r="K29" s="24"/>
    </row>
    <row r="30" spans="1:15" ht="17.25" x14ac:dyDescent="0.3">
      <c r="B30" s="54"/>
      <c r="C30" s="54">
        <v>720</v>
      </c>
      <c r="D30" s="55"/>
      <c r="E30" s="55"/>
      <c r="F30" s="55">
        <v>10700000</v>
      </c>
      <c r="G30" s="15">
        <f t="shared" si="0"/>
        <v>14861.111111111111</v>
      </c>
      <c r="H30" s="15" t="e">
        <f>F30/D30</f>
        <v>#DIV/0!</v>
      </c>
      <c r="I30" s="15" t="e">
        <f t="shared" si="1"/>
        <v>#DIV/0!</v>
      </c>
      <c r="J30" s="55">
        <f t="shared" ref="J30:J34" si="2">D30/C30</f>
        <v>0</v>
      </c>
      <c r="K30" s="24"/>
    </row>
    <row r="31" spans="1:15" x14ac:dyDescent="0.25">
      <c r="B31" s="54"/>
      <c r="C31" s="54">
        <v>775</v>
      </c>
      <c r="D31" s="55"/>
      <c r="E31" s="55"/>
      <c r="F31" s="15">
        <v>11000000</v>
      </c>
      <c r="G31" s="15">
        <f t="shared" si="0"/>
        <v>14193.548387096775</v>
      </c>
      <c r="H31" s="15" t="e">
        <f t="shared" ref="H31:H35" si="3">F31/D31</f>
        <v>#DIV/0!</v>
      </c>
      <c r="I31" s="15" t="e">
        <f t="shared" si="1"/>
        <v>#DIV/0!</v>
      </c>
      <c r="J31" s="55">
        <f t="shared" si="2"/>
        <v>0</v>
      </c>
    </row>
    <row r="32" spans="1:15" x14ac:dyDescent="0.25">
      <c r="B32" s="54"/>
      <c r="C32" s="54">
        <v>1000</v>
      </c>
      <c r="D32" s="55"/>
      <c r="E32" s="55"/>
      <c r="F32" s="15">
        <v>14500000</v>
      </c>
      <c r="G32" s="15">
        <f t="shared" si="0"/>
        <v>14500</v>
      </c>
      <c r="H32" s="15" t="e">
        <f t="shared" si="3"/>
        <v>#DIV/0!</v>
      </c>
      <c r="I32" s="15" t="e">
        <f t="shared" si="1"/>
        <v>#DIV/0!</v>
      </c>
      <c r="J32" s="55">
        <f t="shared" si="2"/>
        <v>0</v>
      </c>
    </row>
    <row r="33" spans="1:11" x14ac:dyDescent="0.25">
      <c r="B33" s="54"/>
      <c r="C33" s="54">
        <v>1000</v>
      </c>
      <c r="D33" s="55"/>
      <c r="E33" s="55"/>
      <c r="F33" s="15">
        <v>16000000</v>
      </c>
      <c r="G33" s="15">
        <f t="shared" si="0"/>
        <v>16000</v>
      </c>
      <c r="H33" s="15" t="e">
        <f t="shared" si="3"/>
        <v>#DIV/0!</v>
      </c>
      <c r="I33" s="15" t="e">
        <f t="shared" si="1"/>
        <v>#DIV/0!</v>
      </c>
      <c r="J33" s="55">
        <f t="shared" si="2"/>
        <v>0</v>
      </c>
    </row>
    <row r="34" spans="1:11" x14ac:dyDescent="0.25">
      <c r="B34" s="54"/>
      <c r="C34" s="54"/>
      <c r="D34" s="55"/>
      <c r="E34" s="55"/>
      <c r="F34" s="15"/>
      <c r="G34" s="15" t="e">
        <f t="shared" si="0"/>
        <v>#DIV/0!</v>
      </c>
      <c r="H34" s="15" t="e">
        <f t="shared" si="3"/>
        <v>#DIV/0!</v>
      </c>
      <c r="I34" s="15" t="e">
        <f t="shared" si="1"/>
        <v>#DIV/0!</v>
      </c>
      <c r="J34" s="55" t="e">
        <f t="shared" si="2"/>
        <v>#DIV/0!</v>
      </c>
    </row>
    <row r="35" spans="1:11" x14ac:dyDescent="0.25">
      <c r="B35" s="54"/>
      <c r="C35" s="54"/>
      <c r="D35" s="55"/>
      <c r="E35" s="55"/>
      <c r="F35" s="55"/>
      <c r="G35" s="15" t="e">
        <f t="shared" si="0"/>
        <v>#DIV/0!</v>
      </c>
      <c r="H35" s="15" t="e">
        <f t="shared" si="3"/>
        <v>#DIV/0!</v>
      </c>
      <c r="I35" s="15" t="e">
        <f t="shared" si="1"/>
        <v>#DIV/0!</v>
      </c>
      <c r="J35" s="55"/>
    </row>
    <row r="36" spans="1:11" x14ac:dyDescent="0.25">
      <c r="B36" s="13" t="s">
        <v>22</v>
      </c>
    </row>
    <row r="37" spans="1:11" x14ac:dyDescent="0.25">
      <c r="B37" s="54">
        <f>58.03*10.764</f>
        <v>624.63491999999997</v>
      </c>
      <c r="C37" s="54">
        <v>6500000</v>
      </c>
      <c r="D37" s="55">
        <f t="shared" ref="D37:D42" si="4">C37/B37</f>
        <v>10406.078481811424</v>
      </c>
      <c r="E37" s="55">
        <v>240000</v>
      </c>
      <c r="F37" s="55">
        <v>30000</v>
      </c>
      <c r="G37" s="15">
        <f>F37+E37+C37</f>
        <v>6770000</v>
      </c>
      <c r="H37" s="55">
        <f>G37/B37</f>
        <v>10838.33097259436</v>
      </c>
      <c r="I37" s="15"/>
      <c r="J37" s="55"/>
    </row>
    <row r="38" spans="1:11" x14ac:dyDescent="0.25">
      <c r="B38" s="54">
        <f>58.99*10.764</f>
        <v>634.96835999999996</v>
      </c>
      <c r="C38" s="54">
        <v>8000000</v>
      </c>
      <c r="D38" s="55">
        <f t="shared" si="4"/>
        <v>12599.052966985631</v>
      </c>
      <c r="E38" s="55">
        <v>163600</v>
      </c>
      <c r="F38" s="55">
        <v>23400</v>
      </c>
      <c r="G38" s="15">
        <f>F38+E38+C38</f>
        <v>8187000</v>
      </c>
      <c r="H38" s="55">
        <f>G38/B38</f>
        <v>12893.555830088921</v>
      </c>
      <c r="I38" s="15"/>
      <c r="J38" s="55"/>
    </row>
    <row r="39" spans="1:11" x14ac:dyDescent="0.25">
      <c r="A39">
        <f>11.875*10.764</f>
        <v>127.82249999999999</v>
      </c>
      <c r="B39" s="54">
        <f>56.1*10.764</f>
        <v>603.86040000000003</v>
      </c>
      <c r="C39" s="54">
        <v>9600000</v>
      </c>
      <c r="D39" s="55">
        <f t="shared" si="4"/>
        <v>15897.714107432777</v>
      </c>
      <c r="E39" s="55">
        <v>240000</v>
      </c>
      <c r="F39" s="55">
        <v>30000</v>
      </c>
      <c r="G39" s="15">
        <f>F39+E39+C39</f>
        <v>9870000</v>
      </c>
      <c r="H39" s="55">
        <f>G39/B39</f>
        <v>16344.837316704323</v>
      </c>
      <c r="I39" s="55"/>
      <c r="J39" s="55">
        <f>B39+A39</f>
        <v>731.68290000000002</v>
      </c>
      <c r="K39">
        <f>C39/J39</f>
        <v>13120.437829010354</v>
      </c>
    </row>
    <row r="40" spans="1:11" ht="15.75" x14ac:dyDescent="0.25">
      <c r="A40" s="11"/>
      <c r="B40" s="54">
        <f>59.615*10.764</f>
        <v>641.69586000000004</v>
      </c>
      <c r="C40" s="54">
        <v>7600000</v>
      </c>
      <c r="D40" s="55">
        <f t="shared" si="4"/>
        <v>11843.617005726046</v>
      </c>
      <c r="E40" s="55">
        <v>392000</v>
      </c>
      <c r="F40" s="55">
        <v>30000</v>
      </c>
      <c r="G40" s="15">
        <f>F40+E40+C40</f>
        <v>8022000</v>
      </c>
      <c r="H40" s="55">
        <f>G40/B40</f>
        <v>12501.24942367557</v>
      </c>
      <c r="I40" s="55"/>
      <c r="J40" s="55"/>
    </row>
    <row r="41" spans="1:11" ht="15.75" x14ac:dyDescent="0.25">
      <c r="A41" s="11"/>
      <c r="B41" s="54"/>
      <c r="C41" s="54"/>
      <c r="D41" s="55" t="e">
        <f t="shared" si="4"/>
        <v>#DIV/0!</v>
      </c>
      <c r="E41" s="55">
        <v>288000</v>
      </c>
      <c r="F41" s="55">
        <v>30000</v>
      </c>
      <c r="G41" s="15">
        <f>F41+E41+C41</f>
        <v>318000</v>
      </c>
      <c r="H41" s="55" t="e">
        <f>G41/B41</f>
        <v>#DIV/0!</v>
      </c>
      <c r="I41" s="55"/>
      <c r="J41" s="55"/>
    </row>
    <row r="42" spans="1:11" ht="15.75" x14ac:dyDescent="0.25">
      <c r="A42" s="11"/>
      <c r="B42" s="54"/>
      <c r="C42" s="54"/>
      <c r="D42" s="55" t="e">
        <f t="shared" si="4"/>
        <v>#DIV/0!</v>
      </c>
      <c r="E42" s="55"/>
      <c r="F42" s="55"/>
      <c r="G42" s="55"/>
      <c r="H42" s="55"/>
      <c r="I42" s="55"/>
      <c r="J42" s="55"/>
    </row>
    <row r="43" spans="1:11" ht="15.75" x14ac:dyDescent="0.25">
      <c r="A43" s="11"/>
      <c r="B43" s="54"/>
      <c r="C43" s="54"/>
      <c r="D43" s="55"/>
      <c r="E43" s="55"/>
      <c r="F43" s="55"/>
      <c r="G43" s="55"/>
      <c r="H43" s="55"/>
      <c r="I43" s="55"/>
      <c r="J43" s="55"/>
    </row>
    <row r="44" spans="1:11" ht="15.75" x14ac:dyDescent="0.25">
      <c r="A44" s="11"/>
    </row>
    <row r="45" spans="1:11" ht="15.75" x14ac:dyDescent="0.25">
      <c r="A45" s="11"/>
    </row>
    <row r="46" spans="1:11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W25" sqref="W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5FE7-C1F5-42C6-AB39-68B6857FDF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2023-11-21T11:58:54Z</dcterms:modified>
</cp:coreProperties>
</file>