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YOGESH SURYAKANT DESAI - SBI\"/>
    </mc:Choice>
  </mc:AlternateContent>
  <xr:revisionPtr revIDLastSave="0" documentId="13_ncr:1_{D374F5A6-3F4E-41E8-97FA-777F0A8C546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0" i="4" l="1"/>
  <c r="W36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A8" i="4"/>
  <c r="P6" i="4"/>
  <c r="Q6" i="4" s="1"/>
  <c r="B6" i="4" s="1"/>
  <c r="C6" i="4" s="1"/>
  <c r="J6" i="4"/>
  <c r="I6" i="4"/>
  <c r="E6" i="4"/>
  <c r="A6" i="4"/>
  <c r="Q5" i="4"/>
  <c r="B5" i="4" s="1"/>
  <c r="C5" i="4" s="1"/>
  <c r="J5" i="4"/>
  <c r="I5" i="4"/>
  <c r="E5" i="4"/>
  <c r="A5" i="4"/>
  <c r="Q4" i="4"/>
  <c r="B4" i="4" s="1"/>
  <c r="C4" i="4" s="1"/>
  <c r="J4" i="4"/>
  <c r="I4" i="4"/>
  <c r="E4" i="4"/>
  <c r="A4" i="4"/>
  <c r="Q3" i="4"/>
  <c r="B3" i="4" s="1"/>
  <c r="C3" i="4" s="1"/>
  <c r="J3" i="4"/>
  <c r="I3" i="4"/>
  <c r="E3" i="4"/>
  <c r="A3" i="4"/>
  <c r="F8" i="4" l="1"/>
  <c r="H17" i="4"/>
  <c r="H18" i="4"/>
  <c r="F4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S32" i="4" l="1"/>
  <c r="W42" i="4"/>
</calcChain>
</file>

<file path=xl/sharedStrings.xml><?xml version="1.0" encoding="utf-8"?>
<sst xmlns="http://schemas.openxmlformats.org/spreadsheetml/2006/main" count="49" uniqueCount="44">
  <si>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</si>
  <si>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</si>
  <si>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</si>
  <si>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</si>
  <si>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</si>
  <si>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</si>
  <si>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</si>
  <si>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</si>
  <si>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</si>
  <si>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</si>
  <si>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</si>
  <si>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</si>
  <si>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</si>
  <si>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</si>
  <si>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</si>
  <si>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</si>
  <si>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</si>
  <si>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</si>
  <si>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</si>
  <si>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</si>
  <si>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</si>
  <si>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</si>
  <si>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</si>
  <si>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</si>
  <si>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</si>
  <si>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</si>
  <si>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RV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</si>
  <si>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</si>
  <si>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</si>
  <si>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</si>
  <si>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</si>
  <si>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</si>
  <si>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</si>
  <si>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</si>
  <si>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</si>
  <si>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</si>
  <si>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</si>
  <si>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</si>
  <si>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- YOGESH SURYAKANT DESAI</t>
  </si>
  <si>
    <t>As per OC</t>
  </si>
  <si>
    <t>Approx</t>
  </si>
  <si>
    <t xml:space="preserve">Near Bldg </t>
  </si>
  <si>
    <t>Same Bldg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</si>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</sst>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39807</xdr:colOff>
      <xdr:row>49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CB1037-6243-40A9-A497-61E78B77B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231807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316836</xdr:colOff>
      <xdr:row>52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64568-84E5-4A69-9602-9C39494D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95236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921EF-6CF9-44F1-8DE6-9DB42DF9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573962</xdr:colOff>
      <xdr:row>46</xdr:row>
      <xdr:rowOff>115466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0589E-F5C5-4543-A820-CC2C25EA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42762" cy="8354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450205</xdr:colOff>
      <xdr:row>43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06D21-99C1-46B6-BF79-F2041D8AB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28605" cy="6992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516889</xdr:colOff>
      <xdr:row>33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1E2EC-0D0F-469A-8EC7-925D8B382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95289" cy="62969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2BD1A-400C-4F0B-AC51-E4A14C55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6992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240626</xdr:colOff>
      <xdr:row>32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39C6A-5D33-49CB-B96B-3CFA7E3A6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19026" cy="59825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573962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77F52-9F01-44D2-8365-0F08E4F7C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42762" cy="6335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7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19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9" x14ac:dyDescent="0.25">
      <c r="A3" s="4">
        <f t="shared" ref="A3:A8" si="0">N3</f>
        <v>0</v>
      </c>
      <c r="B3" s="4">
        <f t="shared" ref="B3:B8" si="1">Q3</f>
        <v>545.83333333333337</v>
      </c>
      <c r="C3" s="4">
        <f>B3*1.2</f>
        <v>655</v>
      </c>
      <c r="D3" s="4">
        <f t="shared" ref="D3:D8" si="2">C3*1.2</f>
        <v>786</v>
      </c>
      <c r="E3" s="5">
        <f t="shared" ref="E3:E8" si="3">R3</f>
        <v>9400000</v>
      </c>
      <c r="F3" s="9">
        <f t="shared" ref="F3:F8" si="4">ROUND((E3/B3),0)</f>
        <v>17221</v>
      </c>
      <c r="G3" s="9">
        <f t="shared" ref="G3:G8" si="5">ROUND((E3/C3),0)</f>
        <v>14351</v>
      </c>
      <c r="H3" s="9">
        <f t="shared" ref="H3:H8" si="6">ROUND((E3/D3),0)</f>
        <v>11959</v>
      </c>
      <c r="I3" s="4" t="e">
        <f>#REF!</f>
        <v>#REF!</v>
      </c>
      <c r="J3" s="4" t="str">
        <f t="shared" ref="J3:J8" si="7">S3</f>
        <v xml:space="preserve">Near Bldg </v>
      </c>
      <c r="O3">
        <v>0</v>
      </c>
      <c r="P3">
        <v>655</v>
      </c>
      <c r="Q3">
        <f t="shared" ref="P3:Q8" si="8">P3/1.2</f>
        <v>545.83333333333337</v>
      </c>
      <c r="R3" s="2">
        <v>9400000</v>
      </c>
      <c r="S3" t="s">
        <v>41</v>
      </c>
    </row>
    <row r="4" spans="1:19" s="47" customFormat="1" x14ac:dyDescent="0.25">
      <c r="A4" s="45">
        <f t="shared" si="0"/>
        <v>0</v>
      </c>
      <c r="B4" s="45">
        <f t="shared" si="1"/>
        <v>545.83333333333337</v>
      </c>
      <c r="C4" s="45">
        <f t="shared" ref="C4:C8" si="9">B4*1.2</f>
        <v>655</v>
      </c>
      <c r="D4" s="45">
        <f t="shared" si="2"/>
        <v>786</v>
      </c>
      <c r="E4" s="46">
        <f t="shared" si="3"/>
        <v>12300000</v>
      </c>
      <c r="F4" s="45">
        <f t="shared" si="4"/>
        <v>22534</v>
      </c>
      <c r="G4" s="45">
        <f t="shared" si="5"/>
        <v>18779</v>
      </c>
      <c r="H4" s="45">
        <f t="shared" si="6"/>
        <v>15649</v>
      </c>
      <c r="I4" s="45" t="e">
        <f>#REF!</f>
        <v>#REF!</v>
      </c>
      <c r="J4" s="45" t="str">
        <f t="shared" si="7"/>
        <v>Same Bldg</v>
      </c>
      <c r="O4" s="47">
        <v>0</v>
      </c>
      <c r="P4" s="47">
        <v>655</v>
      </c>
      <c r="Q4" s="47">
        <f t="shared" si="8"/>
        <v>545.83333333333337</v>
      </c>
      <c r="R4" s="44">
        <v>12300000</v>
      </c>
      <c r="S4" s="47" t="s">
        <v>42</v>
      </c>
    </row>
    <row r="5" spans="1:19" s="47" customFormat="1" x14ac:dyDescent="0.25">
      <c r="A5" s="45">
        <f t="shared" si="0"/>
        <v>0</v>
      </c>
      <c r="B5" s="45">
        <f t="shared" si="1"/>
        <v>533.33333333333337</v>
      </c>
      <c r="C5" s="45">
        <f t="shared" si="9"/>
        <v>640</v>
      </c>
      <c r="D5" s="45">
        <f t="shared" si="2"/>
        <v>768</v>
      </c>
      <c r="E5" s="46">
        <f t="shared" si="3"/>
        <v>10000000</v>
      </c>
      <c r="F5" s="45">
        <f t="shared" si="4"/>
        <v>18750</v>
      </c>
      <c r="G5" s="45">
        <f t="shared" si="5"/>
        <v>15625</v>
      </c>
      <c r="H5" s="45">
        <f t="shared" si="6"/>
        <v>13021</v>
      </c>
      <c r="I5" s="45" t="e">
        <f>#REF!</f>
        <v>#REF!</v>
      </c>
      <c r="J5" s="45">
        <f t="shared" si="7"/>
        <v>0</v>
      </c>
      <c r="O5" s="47">
        <v>0</v>
      </c>
      <c r="P5" s="47">
        <v>640</v>
      </c>
      <c r="Q5" s="47">
        <f t="shared" si="8"/>
        <v>533.33333333333337</v>
      </c>
      <c r="R5" s="44">
        <v>10000000</v>
      </c>
    </row>
    <row r="6" spans="1:19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44">
        <v>0</v>
      </c>
    </row>
    <row r="7" spans="1:19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9" t="e">
        <f t="shared" ref="F7" si="15">ROUND((E7/B7),0)</f>
        <v>#DIV/0!</v>
      </c>
      <c r="G7" s="9" t="e">
        <f t="shared" ref="G7" si="16">ROUND((E7/C7),0)</f>
        <v>#DIV/0!</v>
      </c>
      <c r="H7" s="9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</row>
    <row r="8" spans="1:19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</row>
    <row r="9" spans="1:19" ht="36.75" customHeight="1" x14ac:dyDescent="0.25">
      <c r="A9" s="41" t="s">
        <v>37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</row>
    <row r="10" spans="1:19" x14ac:dyDescent="0.25">
      <c r="A10" s="4">
        <f t="shared" ref="A10:A19" si="21">N10</f>
        <v>0</v>
      </c>
      <c r="B10" s="4">
        <f t="shared" ref="B10:B19" si="22">Q10</f>
        <v>440</v>
      </c>
      <c r="C10" s="4">
        <f>B10*1.2</f>
        <v>528</v>
      </c>
      <c r="D10" s="4">
        <f t="shared" ref="D10:D19" si="23">C10*1.2</f>
        <v>633.6</v>
      </c>
      <c r="E10" s="5">
        <f t="shared" ref="E10:E19" si="24">R10</f>
        <v>12000000</v>
      </c>
      <c r="F10" s="9">
        <f t="shared" ref="F10:F19" si="25">ROUND((E10/B10),0)</f>
        <v>27273</v>
      </c>
      <c r="G10" s="9">
        <f t="shared" ref="G10:G19" si="26">ROUND((E10/C10),0)</f>
        <v>22727</v>
      </c>
      <c r="H10" s="9">
        <f t="shared" ref="H10:H19" si="27">ROUND((E10/D10),0)</f>
        <v>18939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440</v>
      </c>
      <c r="R10" s="2">
        <v>12000000</v>
      </c>
    </row>
    <row r="11" spans="1:19" x14ac:dyDescent="0.25">
      <c r="A11" s="4">
        <f t="shared" si="21"/>
        <v>0</v>
      </c>
      <c r="B11" s="4">
        <f t="shared" si="22"/>
        <v>395.83333333333337</v>
      </c>
      <c r="C11" s="4">
        <f t="shared" ref="C11:C19" si="30">B11*1.2</f>
        <v>475</v>
      </c>
      <c r="D11" s="4">
        <f t="shared" si="23"/>
        <v>570</v>
      </c>
      <c r="E11" s="5">
        <f t="shared" si="24"/>
        <v>12500000</v>
      </c>
      <c r="F11" s="9">
        <f t="shared" si="25"/>
        <v>31579</v>
      </c>
      <c r="G11" s="9">
        <f t="shared" si="26"/>
        <v>26316</v>
      </c>
      <c r="H11" s="9">
        <f t="shared" si="27"/>
        <v>21930</v>
      </c>
      <c r="I11" s="4" t="e">
        <f>#REF!</f>
        <v>#REF!</v>
      </c>
      <c r="J11" s="4">
        <f t="shared" si="28"/>
        <v>0</v>
      </c>
      <c r="O11">
        <v>0</v>
      </c>
      <c r="P11">
        <v>475</v>
      </c>
      <c r="Q11">
        <f t="shared" si="29"/>
        <v>395.83333333333337</v>
      </c>
      <c r="R11" s="2">
        <v>12500000</v>
      </c>
    </row>
    <row r="12" spans="1:19" s="47" customFormat="1" x14ac:dyDescent="0.25">
      <c r="A12" s="45">
        <f t="shared" si="21"/>
        <v>0</v>
      </c>
      <c r="B12" s="45">
        <f t="shared" si="22"/>
        <v>391.66666666666669</v>
      </c>
      <c r="C12" s="45">
        <f t="shared" si="30"/>
        <v>470</v>
      </c>
      <c r="D12" s="45">
        <f t="shared" si="23"/>
        <v>564</v>
      </c>
      <c r="E12" s="46">
        <f t="shared" si="24"/>
        <v>8800000</v>
      </c>
      <c r="F12" s="45">
        <f t="shared" si="25"/>
        <v>22468</v>
      </c>
      <c r="G12" s="45">
        <f t="shared" si="26"/>
        <v>18723</v>
      </c>
      <c r="H12" s="45">
        <f t="shared" si="27"/>
        <v>15603</v>
      </c>
      <c r="I12" s="45" t="e">
        <f>#REF!</f>
        <v>#REF!</v>
      </c>
      <c r="J12" s="45">
        <f t="shared" si="28"/>
        <v>0</v>
      </c>
      <c r="O12" s="47">
        <v>0</v>
      </c>
      <c r="P12" s="47">
        <v>470</v>
      </c>
      <c r="Q12" s="47">
        <f t="shared" si="29"/>
        <v>391.66666666666669</v>
      </c>
      <c r="R12" s="44">
        <v>8800000</v>
      </c>
    </row>
    <row r="13" spans="1:19" s="47" customFormat="1" x14ac:dyDescent="0.25">
      <c r="A13" s="45">
        <f t="shared" si="21"/>
        <v>0</v>
      </c>
      <c r="B13" s="45">
        <f t="shared" si="22"/>
        <v>391.66666666666669</v>
      </c>
      <c r="C13" s="45">
        <f t="shared" si="30"/>
        <v>470</v>
      </c>
      <c r="D13" s="45">
        <f t="shared" si="23"/>
        <v>564</v>
      </c>
      <c r="E13" s="46">
        <f t="shared" si="24"/>
        <v>10000000</v>
      </c>
      <c r="F13" s="45">
        <f t="shared" si="25"/>
        <v>25532</v>
      </c>
      <c r="G13" s="45">
        <f t="shared" si="26"/>
        <v>21277</v>
      </c>
      <c r="H13" s="45">
        <f t="shared" si="27"/>
        <v>17730</v>
      </c>
      <c r="I13" s="45" t="e">
        <f>#REF!</f>
        <v>#REF!</v>
      </c>
      <c r="J13" s="45">
        <f t="shared" si="28"/>
        <v>0</v>
      </c>
      <c r="O13" s="47">
        <v>0</v>
      </c>
      <c r="P13" s="47">
        <v>470</v>
      </c>
      <c r="Q13" s="47">
        <f t="shared" si="29"/>
        <v>391.66666666666669</v>
      </c>
      <c r="R13" s="44">
        <v>10000000</v>
      </c>
    </row>
    <row r="14" spans="1:19" x14ac:dyDescent="0.25">
      <c r="A14" s="4">
        <f t="shared" si="21"/>
        <v>0</v>
      </c>
      <c r="B14" s="4">
        <f t="shared" si="22"/>
        <v>437</v>
      </c>
      <c r="C14" s="4">
        <f t="shared" si="30"/>
        <v>524.4</v>
      </c>
      <c r="D14" s="4">
        <f t="shared" si="23"/>
        <v>629.28</v>
      </c>
      <c r="E14" s="5">
        <f t="shared" si="24"/>
        <v>12000000</v>
      </c>
      <c r="F14" s="9">
        <f t="shared" si="25"/>
        <v>27460</v>
      </c>
      <c r="G14" s="9">
        <f t="shared" si="26"/>
        <v>22883</v>
      </c>
      <c r="H14" s="9">
        <f t="shared" si="27"/>
        <v>19069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437</v>
      </c>
      <c r="R14" s="2">
        <v>12000000</v>
      </c>
    </row>
    <row r="15" spans="1:19" x14ac:dyDescent="0.25">
      <c r="A15" s="4">
        <f t="shared" si="21"/>
        <v>0</v>
      </c>
      <c r="B15" s="4">
        <f t="shared" si="22"/>
        <v>740</v>
      </c>
      <c r="C15" s="4">
        <f t="shared" si="30"/>
        <v>888</v>
      </c>
      <c r="D15" s="4">
        <f t="shared" si="23"/>
        <v>1065.5999999999999</v>
      </c>
      <c r="E15" s="5">
        <f t="shared" si="24"/>
        <v>13000000</v>
      </c>
      <c r="F15" s="9">
        <f t="shared" si="25"/>
        <v>17568</v>
      </c>
      <c r="G15" s="9">
        <f t="shared" si="26"/>
        <v>14640</v>
      </c>
      <c r="H15" s="9">
        <f t="shared" si="27"/>
        <v>12200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740</v>
      </c>
      <c r="R15" s="2">
        <v>13000000</v>
      </c>
    </row>
    <row r="16" spans="1:19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9" t="e">
        <f t="shared" si="25"/>
        <v>#DIV/0!</v>
      </c>
      <c r="G16" s="9" t="e">
        <f t="shared" si="26"/>
        <v>#DIV/0!</v>
      </c>
      <c r="H16" s="9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9" t="e">
        <f t="shared" si="25"/>
        <v>#DIV/0!</v>
      </c>
      <c r="G17" s="9" t="e">
        <f t="shared" si="26"/>
        <v>#DIV/0!</v>
      </c>
      <c r="H17" s="9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9" t="e">
        <f t="shared" si="25"/>
        <v>#DIV/0!</v>
      </c>
      <c r="G19" s="9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5.75" x14ac:dyDescent="0.25">
      <c r="U20" s="17" t="s">
        <v>13</v>
      </c>
      <c r="V20" s="18"/>
      <c r="W20" s="19">
        <v>19500</v>
      </c>
      <c r="X20" s="20" t="s">
        <v>14</v>
      </c>
      <c r="Y20" t="s">
        <v>40</v>
      </c>
    </row>
    <row r="21" spans="1:25" ht="38.25" customHeight="1" x14ac:dyDescent="0.25">
      <c r="S21" s="10"/>
      <c r="T21" s="10"/>
      <c r="U21" s="21" t="s">
        <v>15</v>
      </c>
      <c r="V21" s="18"/>
      <c r="W21" s="19">
        <v>2500</v>
      </c>
      <c r="X21" s="22"/>
    </row>
    <row r="22" spans="1:25" ht="15.75" x14ac:dyDescent="0.25">
      <c r="S22" s="10"/>
      <c r="T22" s="10"/>
      <c r="U22" s="17" t="s">
        <v>16</v>
      </c>
      <c r="V22" s="18"/>
      <c r="W22" s="19">
        <f>W20-W21</f>
        <v>17000</v>
      </c>
      <c r="X22" s="22"/>
    </row>
    <row r="23" spans="1:25" ht="15.75" x14ac:dyDescent="0.25">
      <c r="G23" s="6"/>
      <c r="H23" s="6"/>
      <c r="S23" s="10"/>
      <c r="T23" s="10"/>
      <c r="U23" s="17" t="s">
        <v>17</v>
      </c>
      <c r="V23" s="18"/>
      <c r="W23" s="19">
        <f>W21</f>
        <v>2500</v>
      </c>
      <c r="X23" s="22"/>
    </row>
    <row r="24" spans="1:25" ht="15.75" x14ac:dyDescent="0.25">
      <c r="S24" s="10"/>
      <c r="T24" s="10"/>
      <c r="U24" s="17" t="s">
        <v>18</v>
      </c>
      <c r="V24" s="23"/>
      <c r="W24" s="24">
        <f>X24-X25</f>
        <v>19</v>
      </c>
      <c r="X24" s="25">
        <v>2023</v>
      </c>
    </row>
    <row r="25" spans="1:25" ht="15.75" x14ac:dyDescent="0.25">
      <c r="S25" s="10"/>
      <c r="T25" s="10"/>
      <c r="U25" s="17" t="s">
        <v>19</v>
      </c>
      <c r="V25" s="23"/>
      <c r="W25" s="24">
        <f>W26-W24</f>
        <v>41</v>
      </c>
      <c r="X25" s="24">
        <v>2004</v>
      </c>
      <c r="Y25" t="s">
        <v>39</v>
      </c>
    </row>
    <row r="26" spans="1:25" ht="15.75" x14ac:dyDescent="0.25">
      <c r="S26" s="10"/>
      <c r="T26" s="10"/>
      <c r="U26" s="17" t="s">
        <v>20</v>
      </c>
      <c r="V26" s="23"/>
      <c r="W26" s="24">
        <v>60</v>
      </c>
      <c r="X26" s="24"/>
    </row>
    <row r="27" spans="1:25" ht="39" customHeight="1" x14ac:dyDescent="0.25">
      <c r="P27" s="42" t="s">
        <v>38</v>
      </c>
      <c r="Q27" s="42"/>
      <c r="R27" s="42"/>
      <c r="S27" s="42"/>
      <c r="T27" s="43"/>
      <c r="U27" s="21" t="s">
        <v>21</v>
      </c>
      <c r="V27" s="23"/>
      <c r="W27" s="24">
        <f>90*W24/W26</f>
        <v>28.5</v>
      </c>
      <c r="X27" s="24"/>
    </row>
    <row r="28" spans="1:25" ht="15.75" x14ac:dyDescent="0.25">
      <c r="U28" s="17"/>
      <c r="V28" s="26"/>
      <c r="W28" s="27">
        <f>W27%</f>
        <v>0.28499999999999998</v>
      </c>
      <c r="X28" s="27"/>
    </row>
    <row r="29" spans="1:25" ht="15.75" x14ac:dyDescent="0.25">
      <c r="P29" s="14" t="s">
        <v>31</v>
      </c>
      <c r="Q29" s="14" t="s">
        <v>32</v>
      </c>
      <c r="R29" s="14" t="s">
        <v>33</v>
      </c>
      <c r="S29" s="14" t="s">
        <v>34</v>
      </c>
      <c r="T29" s="12"/>
      <c r="U29" s="17" t="s">
        <v>22</v>
      </c>
      <c r="V29" s="18"/>
      <c r="W29" s="19">
        <f>W23*W28</f>
        <v>712.49999999999989</v>
      </c>
      <c r="X29" s="22"/>
    </row>
    <row r="30" spans="1:25" ht="15.75" x14ac:dyDescent="0.25">
      <c r="Q30">
        <f>N18</f>
        <v>0</v>
      </c>
      <c r="R30" s="15">
        <f>N16</f>
        <v>0</v>
      </c>
      <c r="S30" s="15">
        <f>R30*Q30</f>
        <v>0</v>
      </c>
      <c r="U30" s="17" t="s">
        <v>23</v>
      </c>
      <c r="V30" s="18"/>
      <c r="W30" s="19">
        <f>W23-W29</f>
        <v>1787.5</v>
      </c>
      <c r="X30" s="22"/>
    </row>
    <row r="31" spans="1:25" ht="15.75" x14ac:dyDescent="0.25">
      <c r="R31" s="6" t="s">
        <v>34</v>
      </c>
      <c r="S31" s="16">
        <f>SUM(S30:S30)</f>
        <v>0</v>
      </c>
      <c r="U31" s="17" t="s">
        <v>16</v>
      </c>
      <c r="V31" s="18"/>
      <c r="W31" s="19">
        <f>W22</f>
        <v>17000</v>
      </c>
      <c r="X31" s="22"/>
    </row>
    <row r="32" spans="1:25" ht="15.75" x14ac:dyDescent="0.25">
      <c r="R32" s="6" t="s">
        <v>26</v>
      </c>
      <c r="S32" s="16">
        <f>S31*90%</f>
        <v>0</v>
      </c>
      <c r="U32" s="23"/>
      <c r="V32" s="18"/>
      <c r="W32" s="19"/>
      <c r="X32" s="22"/>
    </row>
    <row r="33" spans="15:24" ht="15.75" x14ac:dyDescent="0.25">
      <c r="R33" s="6" t="s">
        <v>35</v>
      </c>
      <c r="S33" s="16">
        <f>S31*80%</f>
        <v>0</v>
      </c>
      <c r="U33" s="28" t="s">
        <v>24</v>
      </c>
      <c r="V33" s="29"/>
      <c r="W33" s="20">
        <f>W31+W30</f>
        <v>18787.5</v>
      </c>
      <c r="X33" s="22"/>
    </row>
    <row r="34" spans="15:24" ht="15.75" x14ac:dyDescent="0.25">
      <c r="S34" s="10"/>
      <c r="T34" s="10"/>
      <c r="U34" s="23"/>
      <c r="V34" s="23"/>
      <c r="W34" s="24"/>
      <c r="X34" s="24"/>
    </row>
    <row r="35" spans="15:24" ht="15.75" x14ac:dyDescent="0.25">
      <c r="S35" s="10"/>
      <c r="T35" s="10"/>
      <c r="U35" s="28" t="s">
        <v>25</v>
      </c>
      <c r="V35" s="30"/>
      <c r="W35" s="25">
        <v>640</v>
      </c>
      <c r="X35" s="24"/>
    </row>
    <row r="36" spans="15:24" ht="15.75" x14ac:dyDescent="0.25">
      <c r="P36" s="13" t="s">
        <v>30</v>
      </c>
      <c r="S36" s="10"/>
      <c r="T36" s="11"/>
      <c r="U36" s="17" t="s">
        <v>43</v>
      </c>
      <c r="V36" s="31"/>
      <c r="W36" s="32">
        <f>W33*W35+X37</f>
        <v>12024000</v>
      </c>
      <c r="X36" s="33"/>
    </row>
    <row r="37" spans="15:24" ht="15.75" x14ac:dyDescent="0.25">
      <c r="S37" s="11"/>
      <c r="T37" s="10"/>
      <c r="U37" s="17"/>
      <c r="V37" s="23"/>
      <c r="W37" s="34"/>
      <c r="X37" s="35"/>
    </row>
    <row r="38" spans="15:24" ht="15.75" x14ac:dyDescent="0.25">
      <c r="S38" s="10"/>
      <c r="T38" s="10"/>
      <c r="U38" s="17"/>
      <c r="V38" s="23"/>
      <c r="W38" s="34"/>
      <c r="X38" s="34"/>
    </row>
    <row r="39" spans="15:24" ht="15.75" x14ac:dyDescent="0.25">
      <c r="O39" s="10"/>
      <c r="P39" s="10"/>
      <c r="Q39" s="10"/>
      <c r="R39" s="10"/>
      <c r="S39" s="10"/>
      <c r="T39" s="10"/>
      <c r="U39" s="17"/>
      <c r="V39" s="23"/>
      <c r="W39" s="36"/>
      <c r="X39" s="24"/>
    </row>
    <row r="40" spans="15:24" ht="15.75" x14ac:dyDescent="0.25">
      <c r="U40" s="37" t="s">
        <v>27</v>
      </c>
      <c r="V40" s="38"/>
      <c r="W40" s="39">
        <f>W21*W35</f>
        <v>1600000</v>
      </c>
      <c r="X40" s="39"/>
    </row>
    <row r="41" spans="15:24" ht="15.75" x14ac:dyDescent="0.25">
      <c r="U41" s="17" t="s">
        <v>28</v>
      </c>
      <c r="V41" s="23"/>
      <c r="W41" s="36"/>
      <c r="X41" s="36"/>
    </row>
    <row r="42" spans="15:24" ht="15.75" x14ac:dyDescent="0.25">
      <c r="U42" s="40" t="s">
        <v>29</v>
      </c>
      <c r="V42" s="36"/>
      <c r="W42" s="34">
        <f>W36*0.025/12</f>
        <v>25050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2023-12-11T11:15:25Z</dcterms:modified>
</cp:coreProperties>
</file>