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JAYWANT NAKUL SALUNKHE - Janta Sahkari\"/>
    </mc:Choice>
  </mc:AlternateContent>
  <xr:revisionPtr revIDLastSave="0" documentId="13_ncr:1_{DAEA5C98-8C7F-487C-BBFA-FE4C40B0181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27" i="4" l="1"/>
  <c r="W28" i="4" s="1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Q12" i="4" s="1"/>
  <c r="B12" i="4" s="1"/>
  <c r="C12" i="4" s="1"/>
  <c r="D12" i="4" s="1"/>
  <c r="J12" i="4"/>
  <c r="I12" i="4"/>
  <c r="E12" i="4"/>
  <c r="H12" i="4" s="1"/>
  <c r="A12" i="4"/>
  <c r="P11" i="4"/>
  <c r="Q11" i="4" s="1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Q4" i="4"/>
  <c r="B4" i="4" s="1"/>
  <c r="C4" i="4" s="1"/>
  <c r="J4" i="4"/>
  <c r="I4" i="4"/>
  <c r="E4" i="4"/>
  <c r="A4" i="4"/>
  <c r="Q3" i="4"/>
  <c r="B3" i="4" s="1"/>
  <c r="C3" i="4" s="1"/>
  <c r="J3" i="4"/>
  <c r="I3" i="4"/>
  <c r="E3" i="4"/>
  <c r="A3" i="4"/>
  <c r="F4" i="4" l="1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3" i="4"/>
  <c r="W22" i="4"/>
  <c r="W31" i="4" s="1"/>
  <c r="S30" i="4" l="1"/>
  <c r="S31" i="4" s="1"/>
  <c r="S33" i="4" s="1"/>
  <c r="W25" i="4"/>
  <c r="W29" i="4"/>
  <c r="W30" i="4" s="1"/>
  <c r="W33" i="4" s="1"/>
  <c r="W36" i="4" s="1"/>
  <c r="W37" i="4" s="1"/>
  <c r="S32" i="4" l="1"/>
  <c r="W42" i="4"/>
  <c r="W38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<sst xmlns="http://schemas.openxmlformats.org/spreadsheetml/2006/main" count="48" uniqueCount="42">
  <si>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</si>
  <si>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</si>
  <si>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</si>
  <si>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</si>
  <si>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</si>
  <si>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</si>
  <si>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</si>
  <si>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</si>
  <si>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</si>
  <si>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</si>
  <si>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</si>
  <si>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</si>
  <si>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</si>
  <si>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</si>
  <si>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</si>
  <si>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</si>
  <si>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</si>
  <si>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</si>
  <si>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</si>
  <si>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</si>
  <si>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</si>
  <si>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</si>
  <si>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</si>
  <si>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</si>
  <si>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</si>
  <si>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bua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</si>
  <si>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</si>
  <si>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</si>
  <si>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</si>
  <si>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</si>
  <si>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</si>
  <si>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</si>
  <si>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</si>
  <si>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</si>
  <si>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</si>
  <si>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</si>
  <si>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</si>
  <si>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</si>
  <si>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</si>
  <si>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</si>
  <si>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Allottment Letter</t>
  </si>
  <si>
    <t>Janta Sahkari Bank LTD, Pune ( Mulund West ) - MR. JAYWANT NAKUL SALUNKHE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</si>
</sst>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430387</xdr:colOff>
      <xdr:row>49</xdr:row>
      <xdr:rowOff>134608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CCBC07-C6EB-4094-B653-A2A037EF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622387" cy="901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481982</xdr:colOff>
      <xdr:row>8</xdr:row>
      <xdr:rowOff>123825</xdr:rowOff>
    </xdr:from>
    <xdr:to>
      <xdr:col>28</xdr:col>
      <xdr:colOff>564508</xdr:colOff>
      <xdr:row>39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2DC93-23E7-4059-A6B5-049F8CA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582" y="1647825"/>
          <a:ext cx="16541726" cy="5895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507363</xdr:colOff>
      <xdr:row>33</xdr:row>
      <xdr:rowOff>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215381-1FF5-4387-B75F-49D97263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85763" cy="609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zoomScaleNormal="100" workbookViewId="0">
      <selection activeCell="Q15" sqref="Q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s="47" customFormat="1" x14ac:dyDescent="0.25">
      <c r="A3" s="45">
        <f t="shared" ref="A3:A8" si="0">N3</f>
        <v>0</v>
      </c>
      <c r="B3" s="45">
        <f t="shared" ref="B3:B8" si="1">Q3</f>
        <v>376.66666666666669</v>
      </c>
      <c r="C3" s="45">
        <f>B3*1.2</f>
        <v>452</v>
      </c>
      <c r="D3" s="45">
        <f t="shared" ref="D3:D8" si="2">C3*1.2</f>
        <v>542.4</v>
      </c>
      <c r="E3" s="46">
        <f t="shared" ref="E3:E8" si="3">R3</f>
        <v>7600000</v>
      </c>
      <c r="F3" s="45">
        <f t="shared" ref="F3:F8" si="4">ROUND((E3/B3),0)</f>
        <v>20177</v>
      </c>
      <c r="G3" s="45">
        <f t="shared" ref="G3:G8" si="5">ROUND((E3/C3),0)</f>
        <v>16814</v>
      </c>
      <c r="H3" s="45">
        <f t="shared" ref="H3:H8" si="6">ROUND((E3/D3),0)</f>
        <v>14012</v>
      </c>
      <c r="I3" s="45" t="e">
        <f>#REF!</f>
        <v>#REF!</v>
      </c>
      <c r="J3" s="45">
        <f t="shared" ref="J3:J8" si="7">S3</f>
        <v>0</v>
      </c>
      <c r="O3" s="47">
        <v>0</v>
      </c>
      <c r="P3" s="47">
        <v>452</v>
      </c>
      <c r="Q3" s="47">
        <f t="shared" ref="P3:Q8" si="8">P3/1.2</f>
        <v>376.66666666666669</v>
      </c>
      <c r="R3" s="48">
        <v>7600000</v>
      </c>
    </row>
    <row r="4" spans="1:20" s="47" customFormat="1" x14ac:dyDescent="0.25">
      <c r="A4" s="45">
        <f t="shared" si="0"/>
        <v>0</v>
      </c>
      <c r="B4" s="45">
        <f t="shared" si="1"/>
        <v>452.5</v>
      </c>
      <c r="C4" s="45">
        <f t="shared" ref="C4:C8" si="9">B4*1.2</f>
        <v>543</v>
      </c>
      <c r="D4" s="45">
        <f t="shared" si="2"/>
        <v>651.6</v>
      </c>
      <c r="E4" s="46">
        <f t="shared" si="3"/>
        <v>7550000</v>
      </c>
      <c r="F4" s="45">
        <f t="shared" si="4"/>
        <v>16685</v>
      </c>
      <c r="G4" s="45">
        <f t="shared" si="5"/>
        <v>13904</v>
      </c>
      <c r="H4" s="45">
        <f t="shared" si="6"/>
        <v>11587</v>
      </c>
      <c r="I4" s="45" t="e">
        <f>#REF!</f>
        <v>#REF!</v>
      </c>
      <c r="J4" s="45">
        <f t="shared" si="7"/>
        <v>0</v>
      </c>
      <c r="O4" s="47">
        <v>0</v>
      </c>
      <c r="P4" s="47">
        <v>543</v>
      </c>
      <c r="Q4" s="47">
        <f t="shared" si="8"/>
        <v>452.5</v>
      </c>
      <c r="R4" s="48">
        <v>7550000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s="47" customFormat="1" x14ac:dyDescent="0.25">
      <c r="A10" s="45">
        <f t="shared" ref="A10:A19" si="21">N10</f>
        <v>0</v>
      </c>
      <c r="B10" s="45">
        <f t="shared" ref="B10:B19" si="22">Q10</f>
        <v>300</v>
      </c>
      <c r="C10" s="45">
        <f>B10*1.2</f>
        <v>360</v>
      </c>
      <c r="D10" s="45">
        <f t="shared" ref="D10:D19" si="23">C10*1.2</f>
        <v>432</v>
      </c>
      <c r="E10" s="46">
        <f t="shared" ref="E10:E19" si="24">R10</f>
        <v>7300000</v>
      </c>
      <c r="F10" s="45">
        <f t="shared" ref="F10:F19" si="25">ROUND((E10/B10),0)</f>
        <v>24333</v>
      </c>
      <c r="G10" s="45">
        <f t="shared" ref="G10:G19" si="26">ROUND((E10/C10),0)</f>
        <v>20278</v>
      </c>
      <c r="H10" s="45">
        <f t="shared" ref="H10:H19" si="27">ROUND((E10/D10),0)</f>
        <v>16898</v>
      </c>
      <c r="I10" s="45" t="e">
        <f>#REF!</f>
        <v>#REF!</v>
      </c>
      <c r="J10" s="45">
        <f t="shared" ref="J10:J19" si="28">S10</f>
        <v>0</v>
      </c>
      <c r="O10" s="47">
        <v>0</v>
      </c>
      <c r="P10" s="47">
        <f t="shared" ref="P10:Q19" si="29">O10/1.2</f>
        <v>0</v>
      </c>
      <c r="Q10" s="47">
        <v>300</v>
      </c>
      <c r="R10" s="48">
        <v>7300000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ref="C11:C19" si="30">B11*1.2</f>
        <v>0</v>
      </c>
      <c r="D11" s="4">
        <f t="shared" si="23"/>
        <v>0</v>
      </c>
      <c r="E11" s="5">
        <f t="shared" si="24"/>
        <v>0</v>
      </c>
      <c r="F11" s="10" t="e">
        <f t="shared" si="25"/>
        <v>#DIV/0!</v>
      </c>
      <c r="G11" s="10" t="e">
        <f t="shared" si="26"/>
        <v>#DIV/0!</v>
      </c>
      <c r="H11" s="10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0</v>
      </c>
      <c r="C12" s="4">
        <f t="shared" si="30"/>
        <v>0</v>
      </c>
      <c r="D12" s="4">
        <f t="shared" si="23"/>
        <v>0</v>
      </c>
      <c r="E12" s="5">
        <f t="shared" si="24"/>
        <v>0</v>
      </c>
      <c r="F12" s="10" t="e">
        <f t="shared" si="25"/>
        <v>#DIV/0!</v>
      </c>
      <c r="G12" s="10" t="e">
        <f t="shared" si="26"/>
        <v>#DIV/0!</v>
      </c>
      <c r="H12" s="10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17500</v>
      </c>
      <c r="X20" s="21" t="s">
        <v>14</v>
      </c>
    </row>
    <row r="21" spans="1:25" ht="38.25" customHeight="1" x14ac:dyDescent="0.25">
      <c r="S21" s="11"/>
      <c r="T21" s="11"/>
      <c r="U21" s="22" t="s">
        <v>15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16</v>
      </c>
      <c r="V22" s="19"/>
      <c r="W22" s="20">
        <f>W20-W21</f>
        <v>15000</v>
      </c>
      <c r="X22" s="23"/>
    </row>
    <row r="23" spans="1:25" ht="15.75" x14ac:dyDescent="0.25">
      <c r="G23" s="6"/>
      <c r="H23" s="6"/>
      <c r="S23" s="11"/>
      <c r="T23" s="11"/>
      <c r="U23" s="18" t="s">
        <v>17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18</v>
      </c>
      <c r="V24" s="24"/>
      <c r="W24" s="25">
        <f>X24-X25</f>
        <v>38</v>
      </c>
      <c r="X24" s="26">
        <v>2023</v>
      </c>
    </row>
    <row r="25" spans="1:25" ht="15.75" x14ac:dyDescent="0.25">
      <c r="S25" s="11"/>
      <c r="T25" s="11"/>
      <c r="U25" s="18" t="s">
        <v>19</v>
      </c>
      <c r="V25" s="24"/>
      <c r="W25" s="25">
        <f>W26-W24</f>
        <v>22</v>
      </c>
      <c r="X25" s="25">
        <v>1985</v>
      </c>
      <c r="Y25" t="s">
        <v>40</v>
      </c>
    </row>
    <row r="26" spans="1:25" ht="15.75" x14ac:dyDescent="0.25">
      <c r="S26" s="11"/>
      <c r="T26" s="11"/>
      <c r="U26" s="18" t="s">
        <v>20</v>
      </c>
      <c r="V26" s="24"/>
      <c r="W26" s="25">
        <v>60</v>
      </c>
      <c r="X26" s="25"/>
    </row>
    <row r="27" spans="1:25" ht="39" customHeight="1" x14ac:dyDescent="0.25">
      <c r="P27" s="43" t="s">
        <v>41</v>
      </c>
      <c r="Q27" s="43"/>
      <c r="R27" s="43"/>
      <c r="S27" s="43"/>
      <c r="T27" s="44"/>
      <c r="U27" s="22" t="s">
        <v>21</v>
      </c>
      <c r="V27" s="24"/>
      <c r="W27" s="25">
        <f>90*W24/W26</f>
        <v>57</v>
      </c>
      <c r="X27" s="25"/>
    </row>
    <row r="28" spans="1:25" ht="15.75" x14ac:dyDescent="0.25">
      <c r="U28" s="18"/>
      <c r="V28" s="27"/>
      <c r="W28" s="28">
        <f>W27%</f>
        <v>0.56999999999999995</v>
      </c>
      <c r="X28" s="28"/>
    </row>
    <row r="29" spans="1:25" ht="15.75" x14ac:dyDescent="0.25">
      <c r="P29" s="15" t="s">
        <v>33</v>
      </c>
      <c r="Q29" s="15" t="s">
        <v>34</v>
      </c>
      <c r="R29" s="15" t="s">
        <v>35</v>
      </c>
      <c r="S29" s="15" t="s">
        <v>36</v>
      </c>
      <c r="T29" s="13"/>
      <c r="U29" s="18" t="s">
        <v>22</v>
      </c>
      <c r="V29" s="19"/>
      <c r="W29" s="20">
        <f>W23*W28</f>
        <v>1424.9999999999998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23</v>
      </c>
      <c r="V30" s="19"/>
      <c r="W30" s="20">
        <f>W23-W29</f>
        <v>1075.0000000000002</v>
      </c>
      <c r="X30" s="23"/>
    </row>
    <row r="31" spans="1:25" ht="15.75" x14ac:dyDescent="0.25">
      <c r="R31" s="6" t="s">
        <v>36</v>
      </c>
      <c r="S31" s="17">
        <f>SUM(S30:S30)</f>
        <v>0</v>
      </c>
      <c r="U31" s="18" t="s">
        <v>16</v>
      </c>
      <c r="V31" s="19"/>
      <c r="W31" s="20">
        <f>W22</f>
        <v>15000</v>
      </c>
      <c r="X31" s="23"/>
    </row>
    <row r="32" spans="1:25" ht="15.75" x14ac:dyDescent="0.25">
      <c r="R32" s="6" t="s">
        <v>27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37</v>
      </c>
      <c r="S33" s="17">
        <f>S31*80%</f>
        <v>0</v>
      </c>
      <c r="U33" s="29" t="s">
        <v>24</v>
      </c>
      <c r="V33" s="30"/>
      <c r="W33" s="21">
        <f>W31+W30</f>
        <v>16075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25</v>
      </c>
      <c r="V35" s="31"/>
      <c r="W35" s="26">
        <v>452</v>
      </c>
      <c r="X35" s="25"/>
    </row>
    <row r="36" spans="15:24" ht="15.75" x14ac:dyDescent="0.25">
      <c r="P36" s="14" t="s">
        <v>32</v>
      </c>
      <c r="S36" s="11"/>
      <c r="T36" s="12"/>
      <c r="U36" s="18" t="s">
        <v>26</v>
      </c>
      <c r="V36" s="32"/>
      <c r="W36" s="33">
        <f>W33*W35+X37</f>
        <v>7265900</v>
      </c>
      <c r="X36" s="34"/>
    </row>
    <row r="37" spans="15:24" ht="15.75" x14ac:dyDescent="0.25">
      <c r="S37" s="12"/>
      <c r="T37" s="11"/>
      <c r="U37" s="18" t="s">
        <v>27</v>
      </c>
      <c r="V37" s="24"/>
      <c r="W37" s="35">
        <f>W36*0.9</f>
        <v>6539310</v>
      </c>
      <c r="X37" s="36"/>
    </row>
    <row r="38" spans="15:24" ht="15.75" x14ac:dyDescent="0.25">
      <c r="S38" s="11"/>
      <c r="T38" s="11"/>
      <c r="U38" s="18" t="s">
        <v>28</v>
      </c>
      <c r="V38" s="24"/>
      <c r="W38" s="35">
        <f>W36*0.8</f>
        <v>5812720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29</v>
      </c>
      <c r="V40" s="39"/>
      <c r="W40" s="40">
        <f>W21*W35</f>
        <v>1130000</v>
      </c>
      <c r="X40" s="40"/>
    </row>
    <row r="41" spans="15:24" ht="15.75" x14ac:dyDescent="0.25">
      <c r="U41" s="18" t="s">
        <v>30</v>
      </c>
      <c r="V41" s="24"/>
      <c r="W41" s="37"/>
      <c r="X41" s="37"/>
    </row>
    <row r="42" spans="15:24" ht="15.75" x14ac:dyDescent="0.25">
      <c r="U42" s="41" t="s">
        <v>31</v>
      </c>
      <c r="V42" s="37"/>
      <c r="W42" s="35">
        <f>W36*0.025/12</f>
        <v>15137.291666666666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2023-11-17T09:43:05Z</dcterms:modified>
</cp:coreProperties>
</file>