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5EFE3F06-1DF2-4C72-8D3D-1C3A4072C3A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H13" i="5" l="1"/>
  <c r="V20" i="5"/>
  <c r="V19" i="5"/>
  <c r="V18" i="5"/>
  <c r="T18" i="5"/>
  <c r="V17" i="5"/>
  <c r="B8" i="5"/>
  <c r="I22" i="5"/>
  <c r="I21" i="5"/>
  <c r="B13" i="5"/>
  <c r="G11" i="5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5" i="5" s="1"/>
  <c r="H6" i="1"/>
  <c r="H7" i="1" s="1"/>
  <c r="B23" i="5" l="1"/>
  <c r="B20" i="5"/>
  <c r="C20" i="5" s="1"/>
  <c r="B21" i="5"/>
  <c r="J41" i="1"/>
  <c r="K41" i="1" s="1"/>
  <c r="G41" i="1"/>
  <c r="B22" i="5" l="1"/>
  <c r="J40" i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<sst xmlns="http://schemas.openxmlformats.org/spreadsheetml/2006/main" count="72" uniqueCount="50">
  <si>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</si>
  <si>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</si>
  <si>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</si>
  <si>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</si>
  <si>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</si>
  <si>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</si>
  <si>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</si>
  <si>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</si>
  <si>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</si>
  <si>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</si>
  <si>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</si>
  <si>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</si>
  <si>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</si>
  <si>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</si>
  <si>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</si>
  <si>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</si>
  <si>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</si>
  <si>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</si>
  <si>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</si>
  <si>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</si>
  <si>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</si>
  <si>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</si>
  <si>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</si>
  <si>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</si>
  <si>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</si>
  <si>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</si>
  <si>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</si>
  <si>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</si>
  <si>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</si>
  <si>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</si>
  <si>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</si>
  <si>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</si>
  <si>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</si>
  <si>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</si>
  <si>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</si>
  <si>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</si>
  <si>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</si>
  <si>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</si>
  <si>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</si>
  <si>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</si>
  <si>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</si>
  <si>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</si>
  <si>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</si>
  <si>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</si>
  <si>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</si>
  <si>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</si>
  <si>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</si>
  <si>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</si>
  <si>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FMV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</si>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</sst>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Y43"/>
  <sheetViews>
    <sheetView tabSelected="1" workbookViewId="0">
      <selection activeCell="H13" sqref="H13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8" max="8" width="12.5703125" bestFit="1" customWidth="1"/>
    <col min="9" max="9" width="14.28515625" bestFit="1" customWidth="1"/>
    <col min="20" max="22" width="10" bestFit="1" customWidth="1"/>
  </cols>
  <sheetData>
    <row r="2" spans="1:25" x14ac:dyDescent="0.25">
      <c r="A2" s="17"/>
      <c r="B2" s="17"/>
    </row>
    <row r="3" spans="1:25" x14ac:dyDescent="0.25">
      <c r="A3" s="17" t="s">
        <v>34</v>
      </c>
      <c r="B3" s="17"/>
      <c r="I3">
        <v>2010</v>
      </c>
      <c r="J3">
        <v>2023</v>
      </c>
    </row>
    <row r="4" spans="1:25" x14ac:dyDescent="0.25">
      <c r="A4" s="17" t="s">
        <v>20</v>
      </c>
      <c r="B4" s="17">
        <v>2023</v>
      </c>
    </row>
    <row r="5" spans="1:25" x14ac:dyDescent="0.25">
      <c r="A5" s="17" t="s">
        <v>21</v>
      </c>
      <c r="B5" s="17">
        <v>2010</v>
      </c>
    </row>
    <row r="6" spans="1:25" x14ac:dyDescent="0.25">
      <c r="A6" s="17" t="s">
        <v>22</v>
      </c>
      <c r="B6" s="17">
        <f>B4-B5</f>
        <v>13</v>
      </c>
    </row>
    <row r="7" spans="1:25" x14ac:dyDescent="0.25">
      <c r="A7" s="17"/>
      <c r="B7" s="17">
        <f>60-B6</f>
        <v>47</v>
      </c>
      <c r="E7" t="s">
        <v>35</v>
      </c>
      <c r="F7">
        <v>75.680000000000007</v>
      </c>
      <c r="G7">
        <v>815</v>
      </c>
    </row>
    <row r="8" spans="1:25" x14ac:dyDescent="0.25">
      <c r="A8" s="17" t="s">
        <v>23</v>
      </c>
      <c r="B8" s="46">
        <f>984*2800</f>
        <v>2755200</v>
      </c>
      <c r="F8">
        <v>3.51</v>
      </c>
      <c r="G8">
        <v>38</v>
      </c>
    </row>
    <row r="9" spans="1:25" x14ac:dyDescent="0.25">
      <c r="A9" s="17" t="s">
        <v>24</v>
      </c>
      <c r="B9" s="17"/>
    </row>
    <row r="10" spans="1:25" x14ac:dyDescent="0.25">
      <c r="A10" s="17"/>
      <c r="B10" s="17"/>
    </row>
    <row r="11" spans="1:25" x14ac:dyDescent="0.25">
      <c r="A11" s="17" t="s">
        <v>25</v>
      </c>
      <c r="B11" s="17">
        <f>100-10</f>
        <v>90</v>
      </c>
      <c r="E11" t="s">
        <v>47</v>
      </c>
      <c r="F11">
        <v>91.46</v>
      </c>
      <c r="G11">
        <f>F11*10.764</f>
        <v>984.47543999999982</v>
      </c>
      <c r="H11">
        <v>984</v>
      </c>
    </row>
    <row r="12" spans="1:25" x14ac:dyDescent="0.25">
      <c r="A12" s="17" t="s">
        <v>26</v>
      </c>
      <c r="B12" s="17">
        <f>B11*B6/60</f>
        <v>19.5</v>
      </c>
      <c r="H12">
        <v>7043</v>
      </c>
    </row>
    <row r="13" spans="1:25" x14ac:dyDescent="0.25">
      <c r="A13" s="17"/>
      <c r="B13" s="47">
        <f>B12%</f>
        <v>0.19500000000000001</v>
      </c>
      <c r="H13" s="1">
        <f>H11*H12</f>
        <v>6930312</v>
      </c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7"/>
      <c r="B14" s="17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7" t="s">
        <v>27</v>
      </c>
      <c r="B15" s="46">
        <f>ROUND((B8*B13),0)</f>
        <v>537264</v>
      </c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7" t="s">
        <v>15</v>
      </c>
      <c r="B16" s="46">
        <v>984</v>
      </c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7" t="s">
        <v>42</v>
      </c>
      <c r="B17" s="17">
        <v>12600</v>
      </c>
      <c r="R17" s="1"/>
      <c r="S17" s="1"/>
      <c r="T17" s="1">
        <v>81500</v>
      </c>
      <c r="U17" s="1">
        <v>24600</v>
      </c>
      <c r="V17" s="1">
        <f>T17-U17</f>
        <v>56900</v>
      </c>
      <c r="W17" s="1"/>
      <c r="X17" s="1"/>
      <c r="Y17" s="1"/>
    </row>
    <row r="18" spans="1:25" x14ac:dyDescent="0.25">
      <c r="A18" s="17" t="s">
        <v>28</v>
      </c>
      <c r="B18" s="46">
        <f>B17*B16</f>
        <v>12398400</v>
      </c>
      <c r="R18" s="1"/>
      <c r="S18" s="1"/>
      <c r="T18" s="1">
        <f>T17/10.764</f>
        <v>7571.5347454477896</v>
      </c>
      <c r="U18" s="1"/>
      <c r="V18" s="1">
        <f>V17*90%</f>
        <v>51210</v>
      </c>
      <c r="W18" s="1"/>
      <c r="X18" s="1"/>
      <c r="Y18" s="1"/>
    </row>
    <row r="19" spans="1:25" x14ac:dyDescent="0.25">
      <c r="A19" s="17" t="s">
        <v>29</v>
      </c>
      <c r="B19" s="17"/>
      <c r="R19" s="1"/>
      <c r="S19" s="1"/>
      <c r="T19" s="1"/>
      <c r="U19" s="1"/>
      <c r="V19" s="1">
        <f>V18+U17</f>
        <v>75810</v>
      </c>
      <c r="W19" s="1"/>
      <c r="X19" s="1"/>
      <c r="Y19" s="1"/>
    </row>
    <row r="20" spans="1:25" x14ac:dyDescent="0.25">
      <c r="A20" s="43" t="s">
        <v>30</v>
      </c>
      <c r="B20" s="48">
        <f>B18-B15</f>
        <v>11861136</v>
      </c>
      <c r="C20" s="5">
        <f>B20/B16</f>
        <v>12054</v>
      </c>
      <c r="H20" t="s">
        <v>48</v>
      </c>
      <c r="I20" s="1">
        <v>11820300</v>
      </c>
      <c r="R20" s="1"/>
      <c r="S20" s="1"/>
      <c r="T20" s="1"/>
      <c r="U20" s="1"/>
      <c r="V20" s="1">
        <f>V19/10.764</f>
        <v>7042.9208472686742</v>
      </c>
      <c r="W20" s="1"/>
      <c r="X20" s="1"/>
      <c r="Y20" s="1"/>
    </row>
    <row r="21" spans="1:25" x14ac:dyDescent="0.25">
      <c r="A21" s="43" t="s">
        <v>31</v>
      </c>
      <c r="B21" s="48">
        <f>ROUND((B20*90%),0)</f>
        <v>10675022</v>
      </c>
      <c r="H21" t="s">
        <v>12</v>
      </c>
      <c r="I21" s="1">
        <f>I20*90%</f>
        <v>10638270</v>
      </c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43" t="s">
        <v>32</v>
      </c>
      <c r="B22" s="48">
        <f>ROUND((B20*80%),0)</f>
        <v>9488909</v>
      </c>
      <c r="H22" t="s">
        <v>49</v>
      </c>
      <c r="I22" s="1">
        <f>I20*80%</f>
        <v>9456240</v>
      </c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43" t="s">
        <v>33</v>
      </c>
      <c r="B23" s="48">
        <f>MROUND((B20*0.025/12),500)</f>
        <v>24500</v>
      </c>
      <c r="R23" s="1"/>
      <c r="S23" s="1"/>
      <c r="T23" s="1"/>
      <c r="U23" s="1"/>
      <c r="V23" s="1"/>
      <c r="W23" s="1"/>
      <c r="X23" s="1"/>
      <c r="Y23" s="1"/>
    </row>
    <row r="24" spans="1:25" x14ac:dyDescent="0.25">
      <c r="R24" s="1"/>
      <c r="S24" s="1"/>
      <c r="T24" s="1"/>
      <c r="U24" s="1"/>
      <c r="V24" s="1"/>
      <c r="W24" s="1"/>
      <c r="X24" s="1"/>
      <c r="Y24" s="1"/>
    </row>
    <row r="25" spans="1:25" x14ac:dyDescent="0.25">
      <c r="B25" s="5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R26" s="1"/>
      <c r="S26" s="1"/>
      <c r="T26" s="1"/>
      <c r="U26" s="1"/>
      <c r="V26" s="1"/>
      <c r="W26" s="1"/>
      <c r="X26" s="1"/>
      <c r="Y26" s="1"/>
    </row>
    <row r="32" spans="1:25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2023-11-20T08:03:07Z</dcterms:modified>
</cp:coreProperties>
</file>