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5" i="1" l="1"/>
  <c r="E29" i="1" l="1"/>
  <c r="E30" i="1"/>
  <c r="E31" i="1"/>
  <c r="E32" i="1"/>
  <c r="E33" i="1"/>
  <c r="E34" i="1"/>
  <c r="E35" i="1"/>
  <c r="E36" i="1"/>
  <c r="E28" i="1"/>
  <c r="N21" i="1"/>
  <c r="N20" i="1"/>
  <c r="N19" i="1"/>
  <c r="N18" i="1"/>
  <c r="N17" i="1"/>
  <c r="N16" i="1"/>
  <c r="N13" i="1"/>
  <c r="N12" i="1"/>
  <c r="N11" i="1"/>
  <c r="N10" i="1"/>
  <c r="N8" i="1"/>
  <c r="U14" i="1"/>
  <c r="S11" i="1"/>
  <c r="S10" i="1"/>
  <c r="H11" i="1"/>
  <c r="H14" i="1"/>
  <c r="H10" i="1"/>
  <c r="J27" i="1"/>
  <c r="F27" i="1"/>
  <c r="W1" i="1"/>
  <c r="W7" i="1"/>
  <c r="V7" i="1"/>
  <c r="V5" i="1"/>
  <c r="Q5" i="1"/>
  <c r="V4" i="1"/>
  <c r="S2" i="1"/>
  <c r="Q3" i="1"/>
  <c r="P2" i="1"/>
  <c r="E17" i="1"/>
  <c r="F11" i="1"/>
  <c r="C20" i="1"/>
  <c r="C19" i="1"/>
  <c r="C18" i="1"/>
  <c r="C16" i="1"/>
  <c r="C10" i="1"/>
  <c r="C11" i="1"/>
  <c r="C12" i="1"/>
  <c r="C13" i="1"/>
  <c r="C14" i="1"/>
  <c r="C15" i="1"/>
  <c r="C9" i="1"/>
  <c r="B3" i="1" l="1"/>
  <c r="A3" i="1"/>
  <c r="N9" i="1"/>
  <c r="N6" i="1"/>
  <c r="N4" i="1"/>
  <c r="N3" i="1"/>
</calcChain>
</file>

<file path=xl/sharedStrings.xml><?xml version="1.0" encoding="utf-8"?>
<sst xmlns="http://schemas.openxmlformats.org/spreadsheetml/2006/main" count="35" uniqueCount="33">
  <si>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</si>
  <si>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</si>
  <si>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</si>
  <si>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</si>
  <si>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</si>
  <si>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</si>
  <si>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</si>
  <si>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</si>
  <si>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</si>
  <si>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</si>
  <si>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</si>
  <si>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</si>
  <si>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</si>
  <si>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</si>
  <si>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</si>
  <si>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</si>
  <si>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</si>
  <si>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Guideline Rate</t>
  </si>
  <si>
    <t>Carpet</t>
  </si>
  <si>
    <t>BU</t>
  </si>
  <si>
    <t>OC</t>
  </si>
  <si>
    <t>FB</t>
  </si>
  <si>
    <t>Engineer Rate</t>
  </si>
  <si>
    <t>RR</t>
  </si>
  <si>
    <t>Land</t>
  </si>
  <si>
    <t>CA</t>
  </si>
  <si>
    <t>BA</t>
  </si>
  <si>
    <t>SA</t>
  </si>
  <si>
    <t>Value</t>
  </si>
  <si>
    <t>ROC</t>
  </si>
  <si>
    <t>ROB</t>
  </si>
  <si>
    <t>ROS</t>
  </si>
  <si>
    <t>Sold 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</si>
</sst>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3" fillId="0" borderId="1" xfId="0" applyFont="1" applyBorder="1"/>
    <xf numFmtId="43" fontId="4" fillId="0" borderId="1" xfId="1" applyFont="1" applyFill="1" applyBorder="1"/>
    <xf numFmtId="0" fontId="3" fillId="0" borderId="1" xfId="0" applyFont="1" applyBorder="1" applyAlignment="1">
      <alignment wrapText="1"/>
    </xf>
    <xf numFmtId="0" fontId="4" fillId="0" borderId="1" xfId="0" applyFont="1" applyBorder="1"/>
    <xf numFmtId="10" fontId="4" fillId="0" borderId="1" xfId="0" applyNumberFormat="1" applyFont="1" applyBorder="1"/>
    <xf numFmtId="0" fontId="3" fillId="2" borderId="1" xfId="0" applyFont="1" applyFill="1" applyBorder="1"/>
    <xf numFmtId="0" fontId="4" fillId="2" borderId="1" xfId="0" applyFont="1" applyFill="1" applyBorder="1"/>
    <xf numFmtId="43" fontId="4" fillId="2" borderId="1" xfId="0" applyNumberFormat="1" applyFont="1" applyFill="1" applyBorder="1"/>
    <xf numFmtId="0" fontId="3" fillId="0" borderId="1" xfId="0" applyFont="1" applyFill="1" applyBorder="1"/>
    <xf numFmtId="43" fontId="4" fillId="0" borderId="1" xfId="0" applyNumberFormat="1" applyFont="1" applyFill="1" applyBorder="1"/>
    <xf numFmtId="0" fontId="4" fillId="0" borderId="1" xfId="0" applyFont="1" applyFill="1" applyBorder="1"/>
    <xf numFmtId="0" fontId="3" fillId="0" borderId="2" xfId="0" applyFont="1" applyFill="1" applyBorder="1"/>
    <xf numFmtId="43" fontId="3" fillId="0" borderId="0" xfId="1" applyFont="1" applyFill="1"/>
    <xf numFmtId="0" fontId="0" fillId="3" borderId="0" xfId="0" applyFill="1"/>
    <xf numFmtId="43" fontId="0" fillId="0" borderId="0" xfId="1" applyFont="1"/>
    <xf numFmtId="43" fontId="0" fillId="0" borderId="0" xfId="0" applyNumberFormat="1"/>
    <xf numFmtId="0" fontId="2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467641</xdr:colOff>
      <xdr:row>25</xdr:row>
      <xdr:rowOff>10191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63641" cy="4772691"/>
        </a:xfrm>
        <a:prstGeom prst="rect">
          <a:avLst/>
        </a:prstGeom>
      </xdr:spPr>
    </xdr:pic>
    <xdr:clientData/>
  </xdr:twoCellAnchor>
  <xdr:twoCellAnchor editAs="oneCell">
    <xdr:from>
      <xdr:col>237</xdr:col>
      <xdr:colOff>381000</xdr:colOff>
      <xdr:row>0</xdr:row>
      <xdr:rowOff>0</xdr:rowOff>
    </xdr:from>
    <xdr:to>
      <xdr:col>262</xdr:col>
      <xdr:colOff>351880</xdr:colOff>
      <xdr:row>44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826500" y="0"/>
          <a:ext cx="14258380" cy="8571428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2</xdr:row>
      <xdr:rowOff>0</xdr:rowOff>
    </xdr:from>
    <xdr:to>
      <xdr:col>66</xdr:col>
      <xdr:colOff>97337</xdr:colOff>
      <xdr:row>40</xdr:row>
      <xdr:rowOff>124853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00" y="381000"/>
          <a:ext cx="14956337" cy="7363853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46</xdr:row>
      <xdr:rowOff>0</xdr:rowOff>
    </xdr:from>
    <xdr:to>
      <xdr:col>61</xdr:col>
      <xdr:colOff>506571</xdr:colOff>
      <xdr:row>83</xdr:row>
      <xdr:rowOff>29563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00" y="8763000"/>
          <a:ext cx="12508071" cy="7078063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88</xdr:row>
      <xdr:rowOff>0</xdr:rowOff>
    </xdr:from>
    <xdr:to>
      <xdr:col>61</xdr:col>
      <xdr:colOff>506571</xdr:colOff>
      <xdr:row>124</xdr:row>
      <xdr:rowOff>172431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860000" y="16764000"/>
          <a:ext cx="12508071" cy="7030431"/>
        </a:xfrm>
        <a:prstGeom prst="rect">
          <a:avLst/>
        </a:prstGeom>
      </xdr:spPr>
    </xdr:pic>
    <xdr:clientData/>
  </xdr:twoCellAnchor>
  <xdr:twoCellAnchor editAs="oneCell">
    <xdr:from>
      <xdr:col>238</xdr:col>
      <xdr:colOff>0</xdr:colOff>
      <xdr:row>53</xdr:row>
      <xdr:rowOff>0</xdr:rowOff>
    </xdr:from>
    <xdr:to>
      <xdr:col>254</xdr:col>
      <xdr:colOff>125119</xdr:colOff>
      <xdr:row>89</xdr:row>
      <xdr:rowOff>957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017000" y="10096500"/>
          <a:ext cx="9269119" cy="6858957"/>
        </a:xfrm>
        <a:prstGeom prst="rect">
          <a:avLst/>
        </a:prstGeom>
      </xdr:spPr>
    </xdr:pic>
    <xdr:clientData/>
  </xdr:twoCellAnchor>
  <xdr:twoCellAnchor editAs="oneCell">
    <xdr:from>
      <xdr:col>76</xdr:col>
      <xdr:colOff>0</xdr:colOff>
      <xdr:row>1</xdr:row>
      <xdr:rowOff>0</xdr:rowOff>
    </xdr:from>
    <xdr:to>
      <xdr:col>94</xdr:col>
      <xdr:colOff>153857</xdr:colOff>
      <xdr:row>38</xdr:row>
      <xdr:rowOff>172458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434000" y="190500"/>
          <a:ext cx="10440857" cy="7220958"/>
        </a:xfrm>
        <a:prstGeom prst="rect">
          <a:avLst/>
        </a:prstGeom>
      </xdr:spPr>
    </xdr:pic>
    <xdr:clientData/>
  </xdr:twoCellAnchor>
  <xdr:twoCellAnchor editAs="oneCell">
    <xdr:from>
      <xdr:col>75</xdr:col>
      <xdr:colOff>0</xdr:colOff>
      <xdr:row>44</xdr:row>
      <xdr:rowOff>0</xdr:rowOff>
    </xdr:from>
    <xdr:to>
      <xdr:col>93</xdr:col>
      <xdr:colOff>287226</xdr:colOff>
      <xdr:row>81</xdr:row>
      <xdr:rowOff>134352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2500" y="8382000"/>
          <a:ext cx="10574226" cy="7182852"/>
        </a:xfrm>
        <a:prstGeom prst="rect">
          <a:avLst/>
        </a:prstGeom>
      </xdr:spPr>
    </xdr:pic>
    <xdr:clientData/>
  </xdr:twoCellAnchor>
  <xdr:twoCellAnchor editAs="oneCell">
    <xdr:from>
      <xdr:col>75</xdr:col>
      <xdr:colOff>0</xdr:colOff>
      <xdr:row>87</xdr:row>
      <xdr:rowOff>0</xdr:rowOff>
    </xdr:from>
    <xdr:to>
      <xdr:col>92</xdr:col>
      <xdr:colOff>496725</xdr:colOff>
      <xdr:row>124</xdr:row>
      <xdr:rowOff>172458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862500" y="16573500"/>
          <a:ext cx="10212225" cy="7220958"/>
        </a:xfrm>
        <a:prstGeom prst="rect">
          <a:avLst/>
        </a:prstGeom>
      </xdr:spPr>
    </xdr:pic>
    <xdr:clientData/>
  </xdr:twoCellAnchor>
  <xdr:twoCellAnchor editAs="oneCell">
    <xdr:from>
      <xdr:col>76</xdr:col>
      <xdr:colOff>0</xdr:colOff>
      <xdr:row>130</xdr:row>
      <xdr:rowOff>0</xdr:rowOff>
    </xdr:from>
    <xdr:to>
      <xdr:col>95</xdr:col>
      <xdr:colOff>11042</xdr:colOff>
      <xdr:row>167</xdr:row>
      <xdr:rowOff>143879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434000" y="24765000"/>
          <a:ext cx="10869542" cy="7192379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134</xdr:row>
      <xdr:rowOff>0</xdr:rowOff>
    </xdr:from>
    <xdr:to>
      <xdr:col>60</xdr:col>
      <xdr:colOff>420834</xdr:colOff>
      <xdr:row>171</xdr:row>
      <xdr:rowOff>105773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288500" y="25527000"/>
          <a:ext cx="12422334" cy="7154273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179</xdr:row>
      <xdr:rowOff>0</xdr:rowOff>
    </xdr:from>
    <xdr:to>
      <xdr:col>60</xdr:col>
      <xdr:colOff>354149</xdr:colOff>
      <xdr:row>216</xdr:row>
      <xdr:rowOff>77194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288500" y="34099500"/>
          <a:ext cx="12355649" cy="7125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"/>
  <sheetViews>
    <sheetView tabSelected="1" workbookViewId="0">
      <selection activeCell="N16" sqref="N16"/>
    </sheetView>
  </sheetViews>
  <sheetFormatPr defaultRowHeight="15" x14ac:dyDescent="0.25"/>
  <cols>
    <col min="13" max="13" width="19.5703125" bestFit="1" customWidth="1"/>
    <col min="14" max="14" width="12.140625" bestFit="1" customWidth="1"/>
    <col min="15" max="15" width="10" bestFit="1" customWidth="1"/>
    <col min="19" max="19" width="10" bestFit="1" customWidth="1"/>
    <col min="22" max="22" width="11.5703125" bestFit="1" customWidth="1"/>
    <col min="23" max="23" width="10" bestFit="1" customWidth="1"/>
  </cols>
  <sheetData>
    <row r="1" spans="1:23" ht="16.5" x14ac:dyDescent="0.3">
      <c r="A1" t="s">
        <v>18</v>
      </c>
      <c r="B1" t="s">
        <v>19</v>
      </c>
      <c r="M1" s="1" t="s">
        <v>0</v>
      </c>
      <c r="N1" s="2">
        <v>17500</v>
      </c>
      <c r="P1">
        <v>26620</v>
      </c>
      <c r="Q1">
        <v>2023</v>
      </c>
      <c r="S1">
        <v>365</v>
      </c>
      <c r="U1" t="s">
        <v>23</v>
      </c>
      <c r="V1" s="15">
        <v>132000</v>
      </c>
      <c r="W1" s="15">
        <f>V1/10.764</f>
        <v>12263.099219620959</v>
      </c>
    </row>
    <row r="2" spans="1:23" ht="82.5" x14ac:dyDescent="0.3">
      <c r="A2">
        <v>33.89</v>
      </c>
      <c r="B2">
        <v>40.67</v>
      </c>
      <c r="M2" s="3" t="s">
        <v>1</v>
      </c>
      <c r="N2" s="2">
        <v>2500</v>
      </c>
      <c r="P2">
        <f>P1/10.764</f>
        <v>2473.0583426235603</v>
      </c>
      <c r="Q2">
        <v>2012</v>
      </c>
      <c r="S2">
        <f>S1*1.2</f>
        <v>438</v>
      </c>
      <c r="U2" t="s">
        <v>24</v>
      </c>
      <c r="V2" s="15">
        <v>47800</v>
      </c>
      <c r="W2" s="15"/>
    </row>
    <row r="3" spans="1:23" ht="16.5" x14ac:dyDescent="0.3">
      <c r="A3">
        <f>A2*10.764</f>
        <v>364.79195999999996</v>
      </c>
      <c r="B3">
        <f>B2*10.764</f>
        <v>437.77188000000001</v>
      </c>
      <c r="M3" s="1" t="s">
        <v>2</v>
      </c>
      <c r="N3" s="2">
        <f>N1-N2</f>
        <v>15000</v>
      </c>
      <c r="Q3">
        <f>Q1-Q2</f>
        <v>11</v>
      </c>
      <c r="V3" s="15"/>
      <c r="W3" s="15"/>
    </row>
    <row r="4" spans="1:23" ht="16.5" x14ac:dyDescent="0.3">
      <c r="M4" s="1" t="s">
        <v>3</v>
      </c>
      <c r="N4" s="2">
        <f>N2*1</f>
        <v>2500</v>
      </c>
      <c r="V4" s="15">
        <f>V1-V2</f>
        <v>84200</v>
      </c>
      <c r="W4" s="15"/>
    </row>
    <row r="5" spans="1:23" ht="16.5" x14ac:dyDescent="0.3">
      <c r="A5" t="s">
        <v>20</v>
      </c>
      <c r="B5">
        <v>2012</v>
      </c>
      <c r="M5" s="1" t="s">
        <v>4</v>
      </c>
      <c r="N5" s="4">
        <v>11</v>
      </c>
      <c r="Q5">
        <f>100-Q3</f>
        <v>89</v>
      </c>
      <c r="V5" s="15">
        <f>V4*89%</f>
        <v>74938</v>
      </c>
      <c r="W5" s="15"/>
    </row>
    <row r="6" spans="1:23" ht="16.5" x14ac:dyDescent="0.3">
      <c r="M6" s="1" t="s">
        <v>5</v>
      </c>
      <c r="N6" s="4">
        <f>N7-N5</f>
        <v>49</v>
      </c>
      <c r="V6" s="15"/>
      <c r="W6" s="15"/>
    </row>
    <row r="7" spans="1:23" ht="16.5" x14ac:dyDescent="0.3">
      <c r="M7" s="1" t="s">
        <v>6</v>
      </c>
      <c r="N7" s="4">
        <v>60</v>
      </c>
      <c r="V7" s="15">
        <f>V5+V2</f>
        <v>122738</v>
      </c>
      <c r="W7" s="15">
        <f>V7/10.764</f>
        <v>11402.638424377556</v>
      </c>
    </row>
    <row r="8" spans="1:23" ht="33" x14ac:dyDescent="0.3">
      <c r="M8" s="3" t="s">
        <v>7</v>
      </c>
      <c r="N8" s="4">
        <f>90*N5/N7</f>
        <v>16.5</v>
      </c>
    </row>
    <row r="9" spans="1:23" ht="16.5" x14ac:dyDescent="0.3">
      <c r="A9">
        <v>8.61</v>
      </c>
      <c r="B9">
        <v>12.72</v>
      </c>
      <c r="C9">
        <f>A9*B9</f>
        <v>109.5192</v>
      </c>
      <c r="E9" t="s">
        <v>18</v>
      </c>
      <c r="F9">
        <v>310</v>
      </c>
      <c r="H9">
        <v>365</v>
      </c>
      <c r="M9" s="1"/>
      <c r="N9" s="5">
        <f>N8%</f>
        <v>0.16500000000000001</v>
      </c>
      <c r="S9" s="15">
        <v>17000</v>
      </c>
    </row>
    <row r="10" spans="1:23" ht="16.5" x14ac:dyDescent="0.3">
      <c r="A10">
        <v>6.84</v>
      </c>
      <c r="B10">
        <v>2.87</v>
      </c>
      <c r="C10">
        <f t="shared" ref="C10:C15" si="0">A10*B10</f>
        <v>19.630800000000001</v>
      </c>
      <c r="E10" t="s">
        <v>21</v>
      </c>
      <c r="F10">
        <v>35</v>
      </c>
      <c r="H10">
        <f>H9*1.2</f>
        <v>438</v>
      </c>
      <c r="M10" s="1" t="s">
        <v>8</v>
      </c>
      <c r="N10" s="2">
        <f>N4*N9</f>
        <v>412.5</v>
      </c>
      <c r="S10" s="15">
        <f>S9/1.2</f>
        <v>14166.666666666668</v>
      </c>
    </row>
    <row r="11" spans="1:23" ht="16.5" x14ac:dyDescent="0.3">
      <c r="A11">
        <v>2</v>
      </c>
      <c r="B11">
        <v>4</v>
      </c>
      <c r="C11">
        <f t="shared" si="0"/>
        <v>8</v>
      </c>
      <c r="F11">
        <f>SUM(F9:F10)</f>
        <v>345</v>
      </c>
      <c r="H11">
        <f>H10*1.3</f>
        <v>569.4</v>
      </c>
      <c r="M11" s="1" t="s">
        <v>9</v>
      </c>
      <c r="N11" s="2">
        <f>N4-N10</f>
        <v>2087.5</v>
      </c>
      <c r="S11" s="15">
        <f>S10/1.3</f>
        <v>10897.435897435898</v>
      </c>
    </row>
    <row r="12" spans="1:23" ht="16.5" x14ac:dyDescent="0.3">
      <c r="A12">
        <v>8.65</v>
      </c>
      <c r="B12">
        <v>5.95</v>
      </c>
      <c r="C12">
        <f t="shared" si="0"/>
        <v>51.467500000000001</v>
      </c>
      <c r="H12">
        <v>569</v>
      </c>
      <c r="M12" s="1" t="s">
        <v>2</v>
      </c>
      <c r="N12" s="2">
        <f>N3</f>
        <v>15000</v>
      </c>
      <c r="S12" s="15">
        <v>11000</v>
      </c>
    </row>
    <row r="13" spans="1:23" ht="16.5" x14ac:dyDescent="0.3">
      <c r="A13">
        <v>3</v>
      </c>
      <c r="B13">
        <v>4</v>
      </c>
      <c r="C13">
        <f t="shared" si="0"/>
        <v>12</v>
      </c>
      <c r="H13">
        <v>11000</v>
      </c>
      <c r="M13" s="1" t="s">
        <v>10</v>
      </c>
      <c r="N13" s="2">
        <f>N12+N11</f>
        <v>17087.5</v>
      </c>
      <c r="O13" s="16"/>
    </row>
    <row r="14" spans="1:23" ht="16.5" x14ac:dyDescent="0.3">
      <c r="A14">
        <v>4</v>
      </c>
      <c r="B14">
        <v>4</v>
      </c>
      <c r="C14">
        <f t="shared" si="0"/>
        <v>16</v>
      </c>
      <c r="E14" t="s">
        <v>22</v>
      </c>
      <c r="H14">
        <f>H13*H12</f>
        <v>6259000</v>
      </c>
      <c r="M14" s="1"/>
      <c r="N14" s="4"/>
      <c r="S14">
        <v>17400</v>
      </c>
      <c r="T14">
        <v>365</v>
      </c>
      <c r="U14">
        <f>T14*S14</f>
        <v>6351000</v>
      </c>
    </row>
    <row r="15" spans="1:23" ht="16.5" x14ac:dyDescent="0.3">
      <c r="A15">
        <v>8.89</v>
      </c>
      <c r="B15">
        <v>10.5</v>
      </c>
      <c r="C15">
        <f t="shared" si="0"/>
        <v>93.344999999999999</v>
      </c>
      <c r="E15">
        <v>6900000</v>
      </c>
      <c r="M15" s="6" t="s">
        <v>11</v>
      </c>
      <c r="N15" s="7">
        <v>365</v>
      </c>
      <c r="O15">
        <f>N15*1.2</f>
        <v>438</v>
      </c>
    </row>
    <row r="16" spans="1:23" ht="16.5" x14ac:dyDescent="0.3">
      <c r="C16" s="14">
        <f>SUM(C9:C15)</f>
        <v>309.96249999999998</v>
      </c>
      <c r="M16" s="6" t="s">
        <v>12</v>
      </c>
      <c r="N16" s="8">
        <f>N13*N15</f>
        <v>6236937.5</v>
      </c>
    </row>
    <row r="17" spans="1:14" ht="16.5" x14ac:dyDescent="0.3">
      <c r="E17">
        <f>E15/365</f>
        <v>18904.109589041094</v>
      </c>
      <c r="M17" s="9" t="s">
        <v>13</v>
      </c>
      <c r="N17" s="10">
        <f>N16*90%</f>
        <v>5613243.75</v>
      </c>
    </row>
    <row r="18" spans="1:14" ht="16.5" x14ac:dyDescent="0.3">
      <c r="A18">
        <v>2</v>
      </c>
      <c r="B18">
        <v>8.6</v>
      </c>
      <c r="C18">
        <f>A18*B18</f>
        <v>17.2</v>
      </c>
      <c r="M18" s="9" t="s">
        <v>14</v>
      </c>
      <c r="N18" s="10">
        <f>N16*80%</f>
        <v>4989550</v>
      </c>
    </row>
    <row r="19" spans="1:14" ht="16.5" x14ac:dyDescent="0.3">
      <c r="A19">
        <v>2</v>
      </c>
      <c r="B19">
        <v>8.9</v>
      </c>
      <c r="C19">
        <f>A19*B19</f>
        <v>17.8</v>
      </c>
      <c r="M19" s="9" t="s">
        <v>15</v>
      </c>
      <c r="N19" s="10">
        <f>438*N2</f>
        <v>1095000</v>
      </c>
    </row>
    <row r="20" spans="1:14" ht="16.5" x14ac:dyDescent="0.3">
      <c r="C20" s="14">
        <f>SUM(C18:C19)</f>
        <v>35</v>
      </c>
      <c r="M20" s="11" t="s">
        <v>16</v>
      </c>
      <c r="N20" s="10">
        <f>N16*0.03/12</f>
        <v>15592.34375</v>
      </c>
    </row>
    <row r="21" spans="1:14" ht="16.5" x14ac:dyDescent="0.3">
      <c r="M21" s="12" t="s">
        <v>17</v>
      </c>
      <c r="N21" s="13">
        <f>438*11403</f>
        <v>4994514</v>
      </c>
    </row>
    <row r="26" spans="1:14" x14ac:dyDescent="0.25">
      <c r="A26" t="s">
        <v>25</v>
      </c>
      <c r="B26" t="s">
        <v>26</v>
      </c>
      <c r="C26" t="s">
        <v>27</v>
      </c>
      <c r="D26" t="s">
        <v>28</v>
      </c>
      <c r="E26" t="s">
        <v>29</v>
      </c>
      <c r="F26" t="s">
        <v>30</v>
      </c>
      <c r="G26" t="s">
        <v>31</v>
      </c>
    </row>
    <row r="27" spans="1:14" x14ac:dyDescent="0.25">
      <c r="A27" s="17"/>
      <c r="B27" s="17">
        <v>560</v>
      </c>
      <c r="C27" s="17"/>
      <c r="D27" s="17">
        <v>7500000</v>
      </c>
      <c r="E27" s="17"/>
      <c r="F27" s="17">
        <f>D27/B27</f>
        <v>13392.857142857143</v>
      </c>
      <c r="G27" s="17"/>
      <c r="H27" s="17" t="s">
        <v>32</v>
      </c>
      <c r="I27" s="17"/>
      <c r="J27" s="17">
        <f>F27*1.2</f>
        <v>16071.428571428571</v>
      </c>
    </row>
    <row r="28" spans="1:14" x14ac:dyDescent="0.25">
      <c r="A28">
        <v>650</v>
      </c>
      <c r="B28">
        <v>772</v>
      </c>
      <c r="D28">
        <v>12000000</v>
      </c>
      <c r="E28">
        <f>D28/A28</f>
        <v>18461.538461538461</v>
      </c>
    </row>
    <row r="29" spans="1:14" x14ac:dyDescent="0.25">
      <c r="A29" s="14">
        <v>650</v>
      </c>
      <c r="B29" s="14"/>
      <c r="C29" s="14"/>
      <c r="D29" s="14">
        <v>11500000</v>
      </c>
      <c r="E29" s="14">
        <f t="shared" ref="E29:E36" si="1">D29/A29</f>
        <v>17692.307692307691</v>
      </c>
    </row>
    <row r="30" spans="1:14" x14ac:dyDescent="0.25">
      <c r="A30" s="14">
        <v>700</v>
      </c>
      <c r="B30" s="14"/>
      <c r="C30" s="14"/>
      <c r="D30" s="14">
        <v>12000000</v>
      </c>
      <c r="E30" s="14">
        <f t="shared" si="1"/>
        <v>17142.857142857141</v>
      </c>
    </row>
    <row r="31" spans="1:14" x14ac:dyDescent="0.25">
      <c r="A31">
        <v>800</v>
      </c>
      <c r="D31">
        <v>10000000</v>
      </c>
      <c r="E31">
        <f t="shared" si="1"/>
        <v>12500</v>
      </c>
    </row>
    <row r="32" spans="1:14" x14ac:dyDescent="0.25">
      <c r="A32" s="14">
        <v>368</v>
      </c>
      <c r="B32" s="14"/>
      <c r="C32" s="14"/>
      <c r="D32" s="14">
        <v>6320000</v>
      </c>
      <c r="E32" s="14">
        <f t="shared" si="1"/>
        <v>17173.91304347826</v>
      </c>
    </row>
    <row r="33" spans="1:5" x14ac:dyDescent="0.25">
      <c r="A33">
        <v>450</v>
      </c>
      <c r="D33">
        <v>5800000</v>
      </c>
      <c r="E33">
        <f t="shared" si="1"/>
        <v>12888.888888888889</v>
      </c>
    </row>
    <row r="34" spans="1:5" x14ac:dyDescent="0.25">
      <c r="A34">
        <v>450</v>
      </c>
      <c r="D34">
        <v>7200000</v>
      </c>
      <c r="E34">
        <f t="shared" si="1"/>
        <v>16000</v>
      </c>
    </row>
    <row r="35" spans="1:5" x14ac:dyDescent="0.25">
      <c r="A35" s="14">
        <v>400</v>
      </c>
      <c r="B35" s="14"/>
      <c r="C35" s="14"/>
      <c r="D35" s="14">
        <v>7500000</v>
      </c>
      <c r="E35" s="14">
        <f t="shared" si="1"/>
        <v>18750</v>
      </c>
    </row>
    <row r="36" spans="1:5" x14ac:dyDescent="0.25">
      <c r="A36">
        <v>334</v>
      </c>
      <c r="D36">
        <v>7100000</v>
      </c>
      <c r="E36">
        <f t="shared" si="1"/>
        <v>21257.485029940119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="145" zoomScaleNormal="145" workbookViewId="0">
      <selection activeCell="AN180" sqref="AN18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2023-11-18T04:13:13Z</dcterms:modified>
</cp:coreProperties>
</file>