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dam Mahipati Shingade\"/>
    </mc:Choice>
  </mc:AlternateContent>
  <xr:revisionPtr revIDLastSave="0" documentId="13_ncr:1_{49AA4B08-3AEA-4153-A26F-764C940FAC3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4" i="4"/>
  <c r="V5" i="4"/>
  <c r="V6" i="4"/>
  <c r="V7" i="4"/>
  <c r="V8" i="4"/>
  <c r="V9" i="4"/>
  <c r="V10" i="4"/>
  <c r="V11" i="4"/>
  <c r="V12" i="4"/>
  <c r="V13" i="4"/>
  <c r="V14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2" i="4"/>
  <c r="V2" i="4" s="1"/>
  <c r="N21" i="4"/>
  <c r="O21" i="4"/>
  <c r="P25" i="4"/>
  <c r="P24" i="4"/>
  <c r="P23" i="4"/>
  <c r="U16" i="4"/>
  <c r="Q2" i="4" l="1"/>
  <c r="T2" i="4"/>
  <c r="H21" i="4"/>
  <c r="E21" i="4" s="1"/>
  <c r="I19" i="4"/>
  <c r="Q12" i="4" l="1"/>
  <c r="P12" i="4"/>
  <c r="P11" i="4"/>
  <c r="Q11" i="4" s="1"/>
  <c r="P10" i="4"/>
  <c r="P9" i="4"/>
  <c r="P8" i="4"/>
  <c r="P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<sst xmlns="http://schemas.openxmlformats.org/spreadsheetml/2006/main" count="30" uniqueCount="25">
  <si>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</si>
  <si>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</si>
  <si>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</si>
  <si>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</si>
  <si>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</si>
  <si>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</si>
  <si>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</si>
  <si>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</si>
  <si>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</si>
  <si>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</si>
  <si>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</si>
  <si>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</si>
  <si>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</si>
  <si>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Sirvi Apartment, Shree Swami Samarth CHSL, Plot No. 38, Sector 35, Village - Kamothe</t>
  </si>
  <si>
    <t>bua</t>
  </si>
  <si>
    <t>agreement - 08.11.23 - 42 lakhs</t>
  </si>
  <si>
    <t>rate</t>
  </si>
  <si>
    <t>fmv</t>
  </si>
  <si>
    <t>sector 35</t>
  </si>
  <si>
    <t>kamothe</t>
  </si>
  <si>
    <t>mca</t>
  </si>
  <si>
    <t>fb</t>
  </si>
  <si>
    <t>loading - 41%</t>
  </si>
  <si>
    <t>ls - 42.50 lakhs</t>
  </si>
  <si>
    <t>oc - 2012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</si>
</sst>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14652-AE89-4C93-940B-22473FED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602116</xdr:colOff>
      <xdr:row>50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F84A76-9DED-4E65-B319-0D4B20741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22916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573452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4BA73-2531-4451-A186-0639E259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84652" cy="7897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2042</xdr:colOff>
      <xdr:row>41</xdr:row>
      <xdr:rowOff>134386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041CE-9707-4873-9EB3-42A43B1C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32442" cy="7421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125884</xdr:colOff>
      <xdr:row>47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B70E1-8B18-4835-B4C7-6FC189D2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756284" cy="768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97220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35CF4-D503-4224-B4C5-7208E3C4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118020" cy="9164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2212</xdr:colOff>
      <xdr:row>49</xdr:row>
      <xdr:rowOff>134645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FAA23A-A6AB-4BE2-8E38-01A7209D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51812" cy="92786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126054</xdr:colOff>
      <xdr:row>48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754B9-D153-49E6-87F0-B94499749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75654" cy="9078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544958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09845-317A-4AF1-94BA-5E8A48B2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65758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22</v>
      </c>
    </row>
    <row r="2" spans="1:22" x14ac:dyDescent="0.25">
      <c r="A2" s="4">
        <f t="shared" ref="A2:A15" si="0">N2</f>
        <v>0</v>
      </c>
      <c r="B2" s="4">
        <f t="shared" ref="B2:B15" si="1">Q2</f>
        <v>357</v>
      </c>
      <c r="C2" s="4">
        <f>B2*1.2</f>
        <v>428.4</v>
      </c>
      <c r="D2" s="4">
        <f t="shared" ref="D2:D13" si="2">C2*1.2</f>
        <v>514.07999999999993</v>
      </c>
      <c r="E2" s="5">
        <f t="shared" ref="E2:E13" si="3">R2</f>
        <v>3600000</v>
      </c>
      <c r="F2" s="10">
        <f t="shared" ref="F2:F13" si="4">ROUND((E2/B2),0)</f>
        <v>10084</v>
      </c>
      <c r="G2" s="10">
        <f t="shared" ref="G2:G13" si="5">ROUND((E2/C2),0)</f>
        <v>8403</v>
      </c>
      <c r="H2" s="10">
        <f t="shared" ref="H2:H13" si="6">ROUND((E2/D2),0)</f>
        <v>7003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317+40</f>
        <v>357</v>
      </c>
      <c r="R2" s="2">
        <v>3600000</v>
      </c>
      <c r="S2" s="8"/>
      <c r="T2" s="8">
        <f>9.48*10.764</f>
        <v>102.04272</v>
      </c>
      <c r="U2">
        <f>Q2*1.41</f>
        <v>503.36999999999995</v>
      </c>
      <c r="V2">
        <f>R2/U2</f>
        <v>7151.7968889683543</v>
      </c>
    </row>
    <row r="3" spans="1:22" x14ac:dyDescent="0.25">
      <c r="A3" s="4">
        <f t="shared" si="0"/>
        <v>0</v>
      </c>
      <c r="B3" s="4">
        <f t="shared" si="1"/>
        <v>545.83333333333337</v>
      </c>
      <c r="C3" s="4">
        <f t="shared" ref="C3:C15" si="9">B3*1.2</f>
        <v>655</v>
      </c>
      <c r="D3" s="4">
        <f t="shared" si="2"/>
        <v>786</v>
      </c>
      <c r="E3" s="5">
        <f t="shared" si="3"/>
        <v>5800000</v>
      </c>
      <c r="F3" s="10">
        <f t="shared" si="4"/>
        <v>10626</v>
      </c>
      <c r="G3" s="10">
        <f t="shared" si="5"/>
        <v>8855</v>
      </c>
      <c r="H3" s="10">
        <f t="shared" si="6"/>
        <v>7379</v>
      </c>
      <c r="I3" s="4" t="e">
        <f>#REF!</f>
        <v>#REF!</v>
      </c>
      <c r="J3" s="4" t="str">
        <f t="shared" si="7"/>
        <v>sector 35</v>
      </c>
      <c r="O3">
        <v>0</v>
      </c>
      <c r="P3">
        <v>655</v>
      </c>
      <c r="Q3">
        <f t="shared" ref="Q3:Q12" si="10">P3/1.2</f>
        <v>545.83333333333337</v>
      </c>
      <c r="R3" s="2">
        <v>5800000</v>
      </c>
      <c r="S3" s="8" t="s">
        <v>18</v>
      </c>
      <c r="T3" s="8"/>
      <c r="U3">
        <f t="shared" ref="U3:U15" si="11">Q3*1.41</f>
        <v>769.625</v>
      </c>
      <c r="V3">
        <f t="shared" ref="V3:V14" si="12">R3/U3</f>
        <v>7536.1377294136755</v>
      </c>
    </row>
    <row r="4" spans="1:22" x14ac:dyDescent="0.25">
      <c r="A4" s="4">
        <f t="shared" si="0"/>
        <v>0</v>
      </c>
      <c r="B4" s="4">
        <f t="shared" si="1"/>
        <v>476</v>
      </c>
      <c r="C4" s="4">
        <f t="shared" si="9"/>
        <v>571.19999999999993</v>
      </c>
      <c r="D4" s="4">
        <f t="shared" si="2"/>
        <v>685.43999999999994</v>
      </c>
      <c r="E4" s="5">
        <f t="shared" si="3"/>
        <v>5800000</v>
      </c>
      <c r="F4" s="10">
        <f t="shared" si="4"/>
        <v>12185</v>
      </c>
      <c r="G4" s="10">
        <f t="shared" si="5"/>
        <v>10154</v>
      </c>
      <c r="H4" s="10">
        <f t="shared" si="6"/>
        <v>8462</v>
      </c>
      <c r="I4" s="4" t="e">
        <f>#REF!</f>
        <v>#REF!</v>
      </c>
      <c r="J4" s="4" t="str">
        <f t="shared" si="7"/>
        <v>sector 35</v>
      </c>
      <c r="O4">
        <v>0</v>
      </c>
      <c r="P4">
        <f t="shared" si="8"/>
        <v>0</v>
      </c>
      <c r="Q4">
        <v>476</v>
      </c>
      <c r="R4" s="15">
        <v>5800000</v>
      </c>
      <c r="S4" s="8" t="s">
        <v>18</v>
      </c>
      <c r="T4" s="8"/>
      <c r="U4">
        <f t="shared" si="11"/>
        <v>671.16</v>
      </c>
      <c r="V4" s="11">
        <f t="shared" si="12"/>
        <v>8641.7545741700942</v>
      </c>
    </row>
    <row r="5" spans="1:22" x14ac:dyDescent="0.25">
      <c r="A5" s="4">
        <f t="shared" si="0"/>
        <v>0</v>
      </c>
      <c r="B5" s="4">
        <f t="shared" si="1"/>
        <v>550</v>
      </c>
      <c r="C5" s="4">
        <f t="shared" si="9"/>
        <v>660</v>
      </c>
      <c r="D5" s="4">
        <f t="shared" si="2"/>
        <v>792</v>
      </c>
      <c r="E5" s="5">
        <f t="shared" si="3"/>
        <v>5000000</v>
      </c>
      <c r="F5" s="10">
        <f t="shared" si="4"/>
        <v>9091</v>
      </c>
      <c r="G5" s="10">
        <f t="shared" si="5"/>
        <v>7576</v>
      </c>
      <c r="H5" s="10">
        <f t="shared" si="6"/>
        <v>6313</v>
      </c>
      <c r="I5" s="4" t="e">
        <f>#REF!</f>
        <v>#REF!</v>
      </c>
      <c r="J5" s="4" t="str">
        <f t="shared" si="7"/>
        <v>sector 35</v>
      </c>
      <c r="O5">
        <v>0</v>
      </c>
      <c r="P5">
        <f t="shared" si="8"/>
        <v>0</v>
      </c>
      <c r="Q5">
        <v>550</v>
      </c>
      <c r="R5" s="2">
        <v>5000000</v>
      </c>
      <c r="S5" s="8" t="s">
        <v>18</v>
      </c>
      <c r="T5" s="8"/>
      <c r="U5">
        <f t="shared" si="11"/>
        <v>775.5</v>
      </c>
      <c r="V5">
        <f t="shared" si="12"/>
        <v>6447.4532559638947</v>
      </c>
    </row>
    <row r="6" spans="1:22" x14ac:dyDescent="0.25">
      <c r="A6" s="4">
        <f t="shared" si="0"/>
        <v>0</v>
      </c>
      <c r="B6" s="4">
        <f t="shared" si="1"/>
        <v>458.33333333333337</v>
      </c>
      <c r="C6" s="4">
        <f t="shared" si="9"/>
        <v>550</v>
      </c>
      <c r="D6" s="4">
        <f t="shared" si="2"/>
        <v>660</v>
      </c>
      <c r="E6" s="5">
        <f t="shared" si="3"/>
        <v>4600000</v>
      </c>
      <c r="F6" s="10">
        <f t="shared" si="4"/>
        <v>10036</v>
      </c>
      <c r="G6" s="10">
        <f t="shared" si="5"/>
        <v>8364</v>
      </c>
      <c r="H6" s="10">
        <f t="shared" si="6"/>
        <v>6970</v>
      </c>
      <c r="I6" s="4" t="e">
        <f>#REF!</f>
        <v>#REF!</v>
      </c>
      <c r="J6" s="4" t="str">
        <f t="shared" si="7"/>
        <v>kamothe</v>
      </c>
      <c r="O6">
        <v>0</v>
      </c>
      <c r="P6">
        <v>550</v>
      </c>
      <c r="Q6">
        <f t="shared" si="10"/>
        <v>458.33333333333337</v>
      </c>
      <c r="R6" s="2">
        <v>4600000</v>
      </c>
      <c r="S6" s="8" t="s">
        <v>19</v>
      </c>
      <c r="T6" s="8"/>
      <c r="U6">
        <f t="shared" si="11"/>
        <v>646.25</v>
      </c>
      <c r="V6">
        <f t="shared" si="12"/>
        <v>7117.9883945841393</v>
      </c>
    </row>
    <row r="7" spans="1:22" x14ac:dyDescent="0.25">
      <c r="A7" s="4">
        <f t="shared" si="0"/>
        <v>0</v>
      </c>
      <c r="B7" s="4">
        <f t="shared" si="1"/>
        <v>260</v>
      </c>
      <c r="C7" s="4">
        <f t="shared" si="9"/>
        <v>312</v>
      </c>
      <c r="D7" s="4">
        <f t="shared" si="2"/>
        <v>374.4</v>
      </c>
      <c r="E7" s="5">
        <f t="shared" si="3"/>
        <v>3350000</v>
      </c>
      <c r="F7" s="10">
        <f t="shared" si="4"/>
        <v>12885</v>
      </c>
      <c r="G7" s="10">
        <f t="shared" si="5"/>
        <v>10737</v>
      </c>
      <c r="H7" s="10">
        <f t="shared" si="6"/>
        <v>8948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260</v>
      </c>
      <c r="R7" s="15">
        <v>3350000</v>
      </c>
      <c r="S7" s="8"/>
      <c r="T7" s="8"/>
      <c r="U7">
        <f t="shared" si="11"/>
        <v>366.59999999999997</v>
      </c>
      <c r="V7" s="11">
        <f t="shared" si="12"/>
        <v>9138.0250954719049</v>
      </c>
    </row>
    <row r="8" spans="1:22" x14ac:dyDescent="0.25">
      <c r="A8" s="4">
        <f t="shared" si="0"/>
        <v>0</v>
      </c>
      <c r="B8" s="4">
        <f t="shared" si="1"/>
        <v>390</v>
      </c>
      <c r="C8" s="4">
        <f t="shared" si="9"/>
        <v>468</v>
      </c>
      <c r="D8" s="4">
        <f t="shared" si="2"/>
        <v>561.6</v>
      </c>
      <c r="E8" s="5">
        <f t="shared" si="3"/>
        <v>3900000</v>
      </c>
      <c r="F8" s="10">
        <f t="shared" si="4"/>
        <v>10000</v>
      </c>
      <c r="G8" s="10">
        <f t="shared" si="5"/>
        <v>8333</v>
      </c>
      <c r="H8" s="10">
        <f t="shared" si="6"/>
        <v>6944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390</v>
      </c>
      <c r="R8" s="2">
        <v>3900000</v>
      </c>
      <c r="S8" s="8"/>
      <c r="T8" s="8"/>
      <c r="U8">
        <f t="shared" si="11"/>
        <v>549.9</v>
      </c>
      <c r="V8">
        <f t="shared" si="12"/>
        <v>7092.1985815602839</v>
      </c>
    </row>
    <row r="9" spans="1:22" x14ac:dyDescent="0.25">
      <c r="A9" s="4">
        <f t="shared" si="0"/>
        <v>0</v>
      </c>
      <c r="B9" s="4">
        <f t="shared" si="1"/>
        <v>300</v>
      </c>
      <c r="C9" s="4">
        <f t="shared" si="9"/>
        <v>360</v>
      </c>
      <c r="D9" s="4">
        <f t="shared" si="2"/>
        <v>432</v>
      </c>
      <c r="E9" s="5">
        <f t="shared" si="3"/>
        <v>2500000</v>
      </c>
      <c r="F9" s="10">
        <f t="shared" si="4"/>
        <v>8333</v>
      </c>
      <c r="G9" s="10">
        <f t="shared" si="5"/>
        <v>6944</v>
      </c>
      <c r="H9" s="10">
        <f t="shared" si="6"/>
        <v>5787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300</v>
      </c>
      <c r="R9" s="2">
        <v>2500000</v>
      </c>
      <c r="S9" s="8"/>
      <c r="T9" s="8"/>
      <c r="U9">
        <f t="shared" si="11"/>
        <v>423</v>
      </c>
      <c r="V9">
        <f t="shared" si="12"/>
        <v>5910.1654846335696</v>
      </c>
    </row>
    <row r="10" spans="1:22" x14ac:dyDescent="0.25">
      <c r="A10" s="4">
        <f t="shared" si="0"/>
        <v>0</v>
      </c>
      <c r="B10" s="4">
        <f t="shared" si="1"/>
        <v>220</v>
      </c>
      <c r="C10" s="4">
        <f t="shared" si="9"/>
        <v>264</v>
      </c>
      <c r="D10" s="4">
        <f t="shared" si="2"/>
        <v>316.8</v>
      </c>
      <c r="E10" s="5">
        <f t="shared" si="3"/>
        <v>3600000</v>
      </c>
      <c r="F10" s="10">
        <f t="shared" si="4"/>
        <v>16364</v>
      </c>
      <c r="G10" s="10">
        <f t="shared" si="5"/>
        <v>13636</v>
      </c>
      <c r="H10" s="10">
        <f t="shared" si="6"/>
        <v>11364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220</v>
      </c>
      <c r="R10" s="15">
        <v>3600000</v>
      </c>
      <c r="S10" s="8"/>
      <c r="T10" s="8"/>
      <c r="U10">
        <f t="shared" si="11"/>
        <v>310.2</v>
      </c>
      <c r="V10" s="11">
        <f t="shared" si="12"/>
        <v>11605.415860735011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1"/>
        <v>0</v>
      </c>
    </row>
    <row r="16" spans="1:22" x14ac:dyDescent="0.25">
      <c r="U16">
        <f t="shared" ref="U16" si="23">Q16*1.6</f>
        <v>0</v>
      </c>
    </row>
    <row r="17" spans="5:24" x14ac:dyDescent="0.25">
      <c r="G17" t="s">
        <v>13</v>
      </c>
    </row>
    <row r="19" spans="5:24" x14ac:dyDescent="0.25">
      <c r="G19" t="s">
        <v>14</v>
      </c>
      <c r="H19">
        <v>444</v>
      </c>
      <c r="I19">
        <f>41.25*10.764</f>
        <v>444.01499999999999</v>
      </c>
      <c r="N19" t="s">
        <v>20</v>
      </c>
      <c r="O19">
        <v>278</v>
      </c>
    </row>
    <row r="20" spans="5:24" x14ac:dyDescent="0.25">
      <c r="G20" t="s">
        <v>16</v>
      </c>
      <c r="H20">
        <v>9800</v>
      </c>
      <c r="N20" t="s">
        <v>21</v>
      </c>
      <c r="O20">
        <v>38</v>
      </c>
    </row>
    <row r="21" spans="5:24" x14ac:dyDescent="0.25">
      <c r="E21">
        <f>H21*80%</f>
        <v>3480960</v>
      </c>
      <c r="G21" t="s">
        <v>17</v>
      </c>
      <c r="H21">
        <f>H20*H19</f>
        <v>4351200</v>
      </c>
      <c r="N21">
        <f>H19/O21</f>
        <v>1.4050632911392404</v>
      </c>
      <c r="O21">
        <f>O20+O19</f>
        <v>316</v>
      </c>
    </row>
    <row r="22" spans="5:24" x14ac:dyDescent="0.25">
      <c r="G22" s="6"/>
      <c r="H22" s="6"/>
    </row>
    <row r="23" spans="5:24" x14ac:dyDescent="0.25">
      <c r="G23" t="s">
        <v>15</v>
      </c>
      <c r="N23">
        <v>2</v>
      </c>
      <c r="O23">
        <v>9.8000000000000007</v>
      </c>
      <c r="P23">
        <f>O23*N23</f>
        <v>19.600000000000001</v>
      </c>
    </row>
    <row r="24" spans="5:24" x14ac:dyDescent="0.25">
      <c r="N24">
        <v>2</v>
      </c>
      <c r="O24">
        <v>9</v>
      </c>
      <c r="P24">
        <f>O24*N24</f>
        <v>18</v>
      </c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23</v>
      </c>
      <c r="P25" s="11">
        <f>P24+P23</f>
        <v>37.6</v>
      </c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2023-11-20T06:16:01Z</dcterms:modified>
</cp:coreProperties>
</file>