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29C0EC00-8BDB-4723-823F-615B06A48CA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2" i="1" l="1"/>
  <c r="Q14" i="1"/>
  <c r="O13" i="1"/>
  <c r="C21" i="1"/>
  <c r="B21" i="1"/>
  <c r="C20" i="1"/>
  <c r="B20" i="1"/>
  <c r="C11" i="1"/>
  <c r="C10" i="1"/>
  <c r="C8" i="1"/>
  <c r="C6" i="1"/>
  <c r="C12" i="1" s="1"/>
  <c r="C5" i="1"/>
  <c r="C14" i="1" s="1"/>
  <c r="B38" i="1"/>
  <c r="B37" i="1"/>
  <c r="B36" i="1"/>
  <c r="B35" i="1"/>
  <c r="F5" i="1"/>
  <c r="C13" i="1" l="1"/>
  <c r="C15" i="1" s="1"/>
  <c r="C17" i="1" s="1"/>
  <c r="D40" i="1"/>
  <c r="J27" i="1"/>
  <c r="C19" i="1" l="1"/>
  <c r="C18" i="1"/>
  <c r="J32" i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K35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L35" i="1"/>
  <c r="J36" i="1"/>
  <c r="H37" i="1"/>
  <c r="H36" i="1" l="1"/>
  <c r="H35" i="1"/>
  <c r="D36" i="1"/>
  <c r="I32" i="1" l="1"/>
  <c r="I31" i="1"/>
  <c r="I33" i="1"/>
  <c r="D37" i="1" l="1"/>
  <c r="I27" i="1"/>
  <c r="I36" i="1" l="1"/>
  <c r="I35" i="1"/>
  <c r="D35" i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  <c r="B18" i="1"/>
</calcChain>
</file>

<file path=xl/sharedStrings.xml><?xml version="1.0" encoding="utf-8"?>
<sst xmlns="http://schemas.openxmlformats.org/spreadsheetml/2006/main" count="38" uniqueCount="36">
  <si>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</si>
  <si>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</si>
  <si>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</si>
  <si>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</si>
  <si>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</si>
  <si>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</si>
  <si>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</si>
  <si>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</si>
  <si>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</si>
  <si>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</si>
  <si>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</si>
  <si>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</si>
  <si>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</si>
  <si>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</si>
  <si>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</si>
  <si>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</si>
  <si>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</si>
  <si>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</si>
  <si>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</si>
  <si>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</si>
  <si>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</si>
  <si>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</si>
  <si>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</si>
  <si>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</si>
  <si>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</si>
  <si>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</si>
  <si>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</si>
  <si>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</si>
  <si>
    <t xml:space="preserve">  </t>
  </si>
  <si>
    <t>Vastukala</t>
  </si>
  <si>
    <t>Yogesh</t>
  </si>
  <si>
    <t>Carpet Area measurement</t>
  </si>
  <si>
    <t>Ground</t>
  </si>
  <si>
    <t>First</t>
  </si>
  <si>
    <t>Terrace</t>
  </si>
  <si>
    <t>Back side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</si>
</sst>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4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0" fillId="0" borderId="7" xfId="0" applyNumberFormat="1" applyBorder="1"/>
    <xf numFmtId="0" fontId="0" fillId="0" borderId="7" xfId="0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0" fillId="2" borderId="0" xfId="0" applyFill="1"/>
    <xf numFmtId="43" fontId="0" fillId="2" borderId="7" xfId="0" applyNumberFormat="1" applyFill="1" applyBorder="1"/>
    <xf numFmtId="43" fontId="0" fillId="2" borderId="1" xfId="0" applyNumberFormat="1" applyFill="1" applyBorder="1"/>
    <xf numFmtId="0" fontId="7" fillId="2" borderId="0" xfId="0" applyFont="1" applyFill="1"/>
    <xf numFmtId="43" fontId="0" fillId="2" borderId="0" xfId="0" applyNumberFormat="1" applyFill="1"/>
    <xf numFmtId="0" fontId="6" fillId="0" borderId="0" xfId="0" applyFont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296252</xdr:colOff>
      <xdr:row>31</xdr:row>
      <xdr:rowOff>134193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FF46CC-FDF4-16C7-EDCF-B6CD1A665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01852" cy="603969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24</xdr:col>
      <xdr:colOff>58094</xdr:colOff>
      <xdr:row>43</xdr:row>
      <xdr:rowOff>1143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58BD77-2B9D-DAE9-F172-51C0572DC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0"/>
          <a:ext cx="6763694" cy="8192643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36</xdr:col>
      <xdr:colOff>19989</xdr:colOff>
      <xdr:row>40</xdr:row>
      <xdr:rowOff>134432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0AFF763-DA22-ED05-38F1-BEA2C0820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000" y="0"/>
          <a:ext cx="6725589" cy="775443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13</xdr:col>
      <xdr:colOff>296252</xdr:colOff>
      <xdr:row>85</xdr:row>
      <xdr:rowOff>124932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6F95684-9740-147F-4E7C-45AA1B55F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" y="8382000"/>
          <a:ext cx="7001852" cy="793543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25</xdr:col>
      <xdr:colOff>448673</xdr:colOff>
      <xdr:row>84</xdr:row>
      <xdr:rowOff>86801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4451D27-0560-4A70-9343-8FBDB2442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34400" y="8382000"/>
          <a:ext cx="7154273" cy="7706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106661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E8A7E6-BD58-F183-BC50-F541AE61C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17861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344905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B95A5E-EA0E-8E13-5A7C-39DCA8EEE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65705" cy="8840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N15" sqref="N15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7" x14ac:dyDescent="0.25">
      <c r="A1" s="2"/>
      <c r="B1" s="34"/>
      <c r="C1" s="16"/>
      <c r="F1" s="2"/>
      <c r="G1" s="3"/>
      <c r="H1" s="3"/>
      <c r="I1" s="4"/>
      <c r="L1" s="2"/>
      <c r="M1" s="3"/>
      <c r="N1" s="3"/>
      <c r="O1" s="4"/>
    </row>
    <row r="2" spans="1:17" ht="16.5" x14ac:dyDescent="0.3">
      <c r="A2" s="25"/>
      <c r="B2" s="35" t="s">
        <v>29</v>
      </c>
      <c r="C2" s="35" t="s">
        <v>30</v>
      </c>
      <c r="D2" s="40"/>
      <c r="E2" s="13"/>
      <c r="F2" t="s">
        <v>13</v>
      </c>
      <c r="I2" s="6"/>
      <c r="L2" s="5"/>
      <c r="O2" s="6"/>
    </row>
    <row r="3" spans="1:17" ht="16.5" x14ac:dyDescent="0.3">
      <c r="A3" s="25" t="s">
        <v>0</v>
      </c>
      <c r="B3" s="36">
        <v>25500</v>
      </c>
      <c r="C3" s="36">
        <v>26000</v>
      </c>
      <c r="D3" s="33"/>
      <c r="E3" s="10"/>
      <c r="F3" s="5">
        <v>1985</v>
      </c>
      <c r="G3" s="7">
        <v>2023</v>
      </c>
      <c r="H3" s="8">
        <f>G3-F3</f>
        <v>38</v>
      </c>
      <c r="I3" s="6"/>
      <c r="L3" s="5"/>
      <c r="M3" s="7"/>
      <c r="N3" s="8"/>
      <c r="O3" s="6"/>
    </row>
    <row r="4" spans="1:17" ht="33" x14ac:dyDescent="0.3">
      <c r="A4" s="26" t="s">
        <v>1</v>
      </c>
      <c r="B4" s="36">
        <v>2500</v>
      </c>
      <c r="C4" s="36">
        <v>2500</v>
      </c>
      <c r="D4" s="33"/>
      <c r="E4" s="10"/>
      <c r="F4" s="9" t="s">
        <v>24</v>
      </c>
      <c r="G4" t="s">
        <v>27</v>
      </c>
      <c r="H4" s="8"/>
      <c r="I4" s="6"/>
      <c r="L4" s="9"/>
      <c r="M4" s="7"/>
      <c r="N4" s="8"/>
      <c r="O4" s="6"/>
    </row>
    <row r="5" spans="1:17" ht="16.5" x14ac:dyDescent="0.3">
      <c r="A5" s="25" t="s">
        <v>2</v>
      </c>
      <c r="B5" s="36">
        <f>B3-B4</f>
        <v>23000</v>
      </c>
      <c r="C5" s="36">
        <f>C3-C4</f>
        <v>23500</v>
      </c>
      <c r="D5" s="33"/>
      <c r="E5" s="15"/>
      <c r="F5" s="15">
        <f>103.775*10.764</f>
        <v>1117.0341000000001</v>
      </c>
      <c r="G5" s="7"/>
      <c r="H5" s="21"/>
      <c r="I5" s="10"/>
      <c r="M5" s="7"/>
      <c r="N5" s="8"/>
    </row>
    <row r="6" spans="1:17" ht="16.5" x14ac:dyDescent="0.3">
      <c r="A6" s="25" t="s">
        <v>3</v>
      </c>
      <c r="B6" s="36">
        <f>B4</f>
        <v>2500</v>
      </c>
      <c r="C6" s="36">
        <f>C4</f>
        <v>2500</v>
      </c>
      <c r="D6" s="33"/>
      <c r="E6" s="33"/>
      <c r="F6" s="33"/>
      <c r="G6" s="19"/>
      <c r="H6" s="21"/>
      <c r="I6" s="59"/>
      <c r="J6" s="59"/>
      <c r="M6" s="7"/>
      <c r="N6" s="8"/>
    </row>
    <row r="7" spans="1:17" ht="16.5" x14ac:dyDescent="0.3">
      <c r="A7" s="25" t="s">
        <v>4</v>
      </c>
      <c r="B7" s="27">
        <v>38</v>
      </c>
      <c r="C7" s="27">
        <v>38</v>
      </c>
      <c r="D7" s="41"/>
      <c r="E7" s="48"/>
      <c r="F7" s="33"/>
      <c r="G7" s="19"/>
      <c r="H7" s="19"/>
      <c r="I7" s="59"/>
      <c r="J7" s="59"/>
      <c r="M7" s="60"/>
      <c r="N7" s="61"/>
    </row>
    <row r="8" spans="1:17" ht="16.5" x14ac:dyDescent="0.3">
      <c r="A8" s="25" t="s">
        <v>5</v>
      </c>
      <c r="B8" s="27">
        <f>B9-B7</f>
        <v>22</v>
      </c>
      <c r="C8" s="27">
        <f>C9-C7</f>
        <v>22</v>
      </c>
      <c r="D8" s="42"/>
      <c r="E8" s="49"/>
      <c r="F8" s="33"/>
      <c r="G8" s="20"/>
      <c r="H8" s="19"/>
      <c r="I8" s="59"/>
      <c r="J8" s="59"/>
      <c r="M8" s="60"/>
      <c r="N8" s="61"/>
    </row>
    <row r="9" spans="1:17" ht="16.5" x14ac:dyDescent="0.3">
      <c r="A9" s="25" t="s">
        <v>6</v>
      </c>
      <c r="B9" s="27">
        <v>60</v>
      </c>
      <c r="C9" s="27">
        <v>60</v>
      </c>
      <c r="D9" s="41"/>
      <c r="E9" s="48"/>
      <c r="F9" s="50"/>
      <c r="G9" s="38"/>
      <c r="H9" s="20"/>
      <c r="I9" s="59"/>
      <c r="J9" s="59"/>
      <c r="K9" s="12"/>
      <c r="L9" s="12"/>
      <c r="M9" s="11"/>
      <c r="N9" s="61"/>
    </row>
    <row r="10" spans="1:17" ht="33" x14ac:dyDescent="0.3">
      <c r="A10" s="26" t="s">
        <v>7</v>
      </c>
      <c r="B10" s="27">
        <f>90*B7/B9</f>
        <v>57</v>
      </c>
      <c r="C10" s="27">
        <f>90*C7/C9</f>
        <v>57</v>
      </c>
      <c r="D10" s="41"/>
      <c r="E10" s="48"/>
      <c r="F10" s="33"/>
      <c r="G10" s="18"/>
      <c r="H10" s="20"/>
      <c r="I10" s="59"/>
      <c r="J10" s="59"/>
      <c r="K10" s="12"/>
      <c r="L10" s="12"/>
      <c r="M10" s="11"/>
      <c r="N10" s="61"/>
    </row>
    <row r="11" spans="1:17" ht="16.5" x14ac:dyDescent="0.3">
      <c r="A11" s="25"/>
      <c r="B11" s="37">
        <f>B10%</f>
        <v>0.56999999999999995</v>
      </c>
      <c r="C11" s="37">
        <f>C10%</f>
        <v>0.56999999999999995</v>
      </c>
      <c r="D11" s="43"/>
      <c r="E11" s="51"/>
      <c r="F11" s="33"/>
      <c r="G11" s="19"/>
      <c r="H11" s="20"/>
      <c r="I11" s="59"/>
      <c r="J11" s="59"/>
      <c r="K11" s="12"/>
      <c r="L11" s="12"/>
      <c r="M11" s="11"/>
      <c r="N11" s="62"/>
    </row>
    <row r="12" spans="1:17" ht="16.5" x14ac:dyDescent="0.3">
      <c r="A12" s="25" t="s">
        <v>8</v>
      </c>
      <c r="B12" s="36">
        <f>B6*B11</f>
        <v>1424.9999999999998</v>
      </c>
      <c r="C12" s="36">
        <f>C6*C11</f>
        <v>1424.9999999999998</v>
      </c>
      <c r="D12" s="44"/>
      <c r="E12" s="48"/>
      <c r="F12" s="33" t="s">
        <v>28</v>
      </c>
      <c r="G12" s="19"/>
      <c r="H12" s="20"/>
      <c r="I12" s="63"/>
      <c r="J12" s="59"/>
      <c r="K12" s="12"/>
      <c r="L12" s="12"/>
      <c r="M12" s="11"/>
      <c r="N12" s="8"/>
    </row>
    <row r="13" spans="1:17" ht="16.5" x14ac:dyDescent="0.3">
      <c r="A13" s="25" t="s">
        <v>9</v>
      </c>
      <c r="B13" s="36">
        <f>B6-B12</f>
        <v>1075.0000000000002</v>
      </c>
      <c r="C13" s="36">
        <f>C6-C12</f>
        <v>1075.0000000000002</v>
      </c>
      <c r="D13" s="44"/>
      <c r="E13" s="1"/>
      <c r="F13" s="10"/>
      <c r="G13" s="20"/>
      <c r="H13" s="20"/>
      <c r="I13" s="59"/>
      <c r="J13" s="59"/>
      <c r="K13" s="12"/>
      <c r="L13" s="12"/>
      <c r="M13" s="11"/>
      <c r="N13" s="8"/>
      <c r="O13">
        <f>2.73*2.96</f>
        <v>8.0808</v>
      </c>
      <c r="Q13">
        <v>8</v>
      </c>
    </row>
    <row r="14" spans="1:17" ht="16.5" x14ac:dyDescent="0.3">
      <c r="A14" s="25" t="s">
        <v>2</v>
      </c>
      <c r="B14" s="36">
        <f>B5</f>
        <v>23000</v>
      </c>
      <c r="C14" s="36">
        <f>C5</f>
        <v>23500</v>
      </c>
      <c r="D14" s="33"/>
      <c r="E14" s="10"/>
      <c r="F14" s="12" t="s">
        <v>31</v>
      </c>
      <c r="H14" s="20"/>
      <c r="I14" s="59"/>
      <c r="J14" s="59"/>
      <c r="K14" s="12"/>
      <c r="L14" s="12"/>
      <c r="M14" s="11"/>
      <c r="N14" s="8"/>
      <c r="Q14">
        <f>Q13*10.764</f>
        <v>86.111999999999995</v>
      </c>
    </row>
    <row r="15" spans="1:17" ht="16.5" x14ac:dyDescent="0.3">
      <c r="A15" s="25" t="s">
        <v>10</v>
      </c>
      <c r="B15" s="36">
        <f>B14+B13</f>
        <v>24075</v>
      </c>
      <c r="C15" s="36">
        <f>C14+C13</f>
        <v>24575</v>
      </c>
      <c r="D15" s="33"/>
      <c r="E15" s="10"/>
      <c r="F15" s="12" t="s">
        <v>32</v>
      </c>
      <c r="G15" s="22" t="s">
        <v>33</v>
      </c>
      <c r="H15" s="20" t="s">
        <v>34</v>
      </c>
      <c r="I15" s="12" t="s">
        <v>35</v>
      </c>
      <c r="J15" s="12"/>
      <c r="K15" s="12"/>
      <c r="L15" s="12"/>
      <c r="M15" s="11"/>
      <c r="N15" s="8"/>
    </row>
    <row r="16" spans="1:17" ht="16.5" x14ac:dyDescent="0.3">
      <c r="A16" s="25" t="s">
        <v>23</v>
      </c>
      <c r="B16" s="28">
        <v>1117</v>
      </c>
      <c r="C16" s="28">
        <v>1117</v>
      </c>
      <c r="D16" s="29"/>
      <c r="E16" s="10"/>
      <c r="F16" s="20">
        <v>618</v>
      </c>
      <c r="G16" s="23">
        <v>476</v>
      </c>
      <c r="H16" s="19">
        <v>129</v>
      </c>
      <c r="I16" s="10">
        <v>103</v>
      </c>
      <c r="J16" s="10"/>
      <c r="N16" s="61"/>
    </row>
    <row r="17" spans="1:16" ht="16.5" x14ac:dyDescent="0.3">
      <c r="A17" s="25" t="s">
        <v>11</v>
      </c>
      <c r="B17" s="30">
        <f>B15*B16</f>
        <v>26891775</v>
      </c>
      <c r="C17" s="30">
        <f>C15*C16</f>
        <v>27450275</v>
      </c>
      <c r="D17" s="31"/>
      <c r="E17" s="10"/>
      <c r="F17" s="20"/>
      <c r="G17" s="20"/>
      <c r="H17" s="19"/>
      <c r="I17" s="10"/>
      <c r="N17" s="19"/>
      <c r="O17" s="10"/>
    </row>
    <row r="18" spans="1:16" ht="16.5" hidden="1" x14ac:dyDescent="0.3">
      <c r="A18" s="25" t="s">
        <v>25</v>
      </c>
      <c r="B18" s="30">
        <f>B17*0.9</f>
        <v>24202597.5</v>
      </c>
      <c r="C18" s="30">
        <f>C17*0.9</f>
        <v>24705247.5</v>
      </c>
      <c r="D18" s="31"/>
      <c r="E18" s="10"/>
      <c r="F18" s="20"/>
      <c r="G18" s="20"/>
      <c r="H18" s="19"/>
      <c r="I18" s="10"/>
      <c r="N18" s="19"/>
      <c r="O18" s="10"/>
    </row>
    <row r="19" spans="1:16" ht="16.5" hidden="1" x14ac:dyDescent="0.3">
      <c r="A19" s="25" t="s">
        <v>26</v>
      </c>
      <c r="B19" s="30">
        <f>B17*0.8</f>
        <v>21513420</v>
      </c>
      <c r="C19" s="30">
        <f>C17*0.8</f>
        <v>21960220</v>
      </c>
      <c r="D19" s="31"/>
      <c r="E19" s="10"/>
      <c r="F19" s="20"/>
      <c r="G19" s="20"/>
      <c r="H19" s="19"/>
      <c r="I19" s="10"/>
      <c r="N19" s="19"/>
      <c r="O19" s="10"/>
    </row>
    <row r="20" spans="1:16" ht="16.5" x14ac:dyDescent="0.3">
      <c r="A20" s="25" t="s">
        <v>12</v>
      </c>
      <c r="B20" s="32">
        <f>B4*B16</f>
        <v>2792500</v>
      </c>
      <c r="C20" s="32">
        <f>C4*C16</f>
        <v>2792500</v>
      </c>
      <c r="D20" s="33"/>
      <c r="E20" s="10"/>
      <c r="F20" s="10"/>
      <c r="G20" s="10"/>
    </row>
    <row r="21" spans="1:16" ht="16.5" x14ac:dyDescent="0.3">
      <c r="A21" s="27" t="s">
        <v>16</v>
      </c>
      <c r="B21" s="39">
        <f>B17*0.025/12</f>
        <v>56024.53125</v>
      </c>
      <c r="C21" s="39">
        <f>C17*0.025/12</f>
        <v>57188.072916666664</v>
      </c>
      <c r="D21" s="32"/>
      <c r="E21" s="10"/>
    </row>
    <row r="22" spans="1:16" x14ac:dyDescent="0.25">
      <c r="B22" s="17"/>
      <c r="C22" s="17"/>
      <c r="P22">
        <f>10*8.6</f>
        <v>86</v>
      </c>
    </row>
    <row r="23" spans="1:16" x14ac:dyDescent="0.25">
      <c r="B23" s="17"/>
      <c r="C23" s="17"/>
    </row>
    <row r="25" spans="1:16" x14ac:dyDescent="0.25">
      <c r="D25" t="s">
        <v>14</v>
      </c>
    </row>
    <row r="26" spans="1:16" x14ac:dyDescent="0.25">
      <c r="B26" s="45" t="s">
        <v>20</v>
      </c>
      <c r="C26" s="45" t="s">
        <v>15</v>
      </c>
      <c r="D26" s="14" t="s">
        <v>21</v>
      </c>
      <c r="E26" s="14"/>
      <c r="F26" s="14" t="s">
        <v>11</v>
      </c>
      <c r="G26" s="14" t="s">
        <v>17</v>
      </c>
      <c r="H26" s="14" t="s">
        <v>18</v>
      </c>
      <c r="I26" s="14" t="s">
        <v>19</v>
      </c>
      <c r="J26" s="14"/>
    </row>
    <row r="27" spans="1:16" ht="17.25" x14ac:dyDescent="0.3">
      <c r="B27" s="45"/>
      <c r="C27" s="45"/>
      <c r="D27" s="14">
        <v>1200</v>
      </c>
      <c r="E27" s="14"/>
      <c r="F27" s="14">
        <v>26000000</v>
      </c>
      <c r="G27" s="15" t="e">
        <f t="shared" ref="G27:G33" si="0">F27/C27</f>
        <v>#DIV/0!</v>
      </c>
      <c r="H27" s="15">
        <f>F27/D27</f>
        <v>21666.666666666668</v>
      </c>
      <c r="I27" s="15" t="e">
        <f t="shared" ref="I27:I33" si="1">F27/B27</f>
        <v>#DIV/0!</v>
      </c>
      <c r="J27" s="14" t="e">
        <f>B27/C27</f>
        <v>#DIV/0!</v>
      </c>
      <c r="K27" s="24"/>
    </row>
    <row r="28" spans="1:16" ht="17.25" x14ac:dyDescent="0.3">
      <c r="B28" s="45"/>
      <c r="C28" s="45"/>
      <c r="D28" s="14">
        <v>968</v>
      </c>
      <c r="E28" s="14"/>
      <c r="F28" s="14">
        <v>26000000</v>
      </c>
      <c r="G28" s="15" t="e">
        <f t="shared" si="0"/>
        <v>#DIV/0!</v>
      </c>
      <c r="H28" s="15">
        <f>F28/D28</f>
        <v>26859.504132231406</v>
      </c>
      <c r="I28" s="15" t="e">
        <f t="shared" si="1"/>
        <v>#DIV/0!</v>
      </c>
      <c r="J28" s="14" t="e">
        <f t="shared" ref="J28:J32" si="2">D28/C28</f>
        <v>#DIV/0!</v>
      </c>
      <c r="K28" s="24"/>
    </row>
    <row r="29" spans="1:16" x14ac:dyDescent="0.25">
      <c r="B29" s="45"/>
      <c r="C29" s="45"/>
      <c r="D29" s="14"/>
      <c r="E29" s="14"/>
      <c r="F29" s="15"/>
      <c r="G29" s="15" t="e">
        <f t="shared" si="0"/>
        <v>#DIV/0!</v>
      </c>
      <c r="H29" s="15" t="e">
        <f t="shared" ref="H29:H33" si="3">F29/D29</f>
        <v>#DIV/0!</v>
      </c>
      <c r="I29" s="15" t="e">
        <f t="shared" si="1"/>
        <v>#DIV/0!</v>
      </c>
      <c r="J29" s="14" t="e">
        <f t="shared" si="2"/>
        <v>#DIV/0!</v>
      </c>
    </row>
    <row r="30" spans="1:16" x14ac:dyDescent="0.25">
      <c r="B30" s="45"/>
      <c r="C30" s="45"/>
      <c r="D30" s="14"/>
      <c r="E30" s="14"/>
      <c r="F30" s="15"/>
      <c r="G30" s="15" t="e">
        <f t="shared" si="0"/>
        <v>#DIV/0!</v>
      </c>
      <c r="H30" s="15" t="e">
        <f t="shared" si="3"/>
        <v>#DIV/0!</v>
      </c>
      <c r="I30" s="15" t="e">
        <f t="shared" si="1"/>
        <v>#DIV/0!</v>
      </c>
      <c r="J30" s="14" t="e">
        <f t="shared" si="2"/>
        <v>#DIV/0!</v>
      </c>
    </row>
    <row r="31" spans="1:16" x14ac:dyDescent="0.25">
      <c r="C31" s="52"/>
      <c r="D31" s="53"/>
      <c r="E31" s="54"/>
      <c r="F31" s="55"/>
      <c r="G31" s="55" t="e">
        <f t="shared" si="0"/>
        <v>#DIV/0!</v>
      </c>
      <c r="H31" s="56" t="e">
        <f t="shared" si="3"/>
        <v>#DIV/0!</v>
      </c>
      <c r="I31" s="46" t="e">
        <f t="shared" si="1"/>
        <v>#DIV/0!</v>
      </c>
      <c r="J31" s="47" t="e">
        <f t="shared" si="2"/>
        <v>#DIV/0!</v>
      </c>
    </row>
    <row r="32" spans="1:16" x14ac:dyDescent="0.25">
      <c r="C32" s="57"/>
      <c r="D32" s="53"/>
      <c r="E32" s="54"/>
      <c r="F32" s="55"/>
      <c r="G32" s="55" t="e">
        <f t="shared" si="0"/>
        <v>#DIV/0!</v>
      </c>
      <c r="H32" s="55" t="e">
        <f t="shared" si="3"/>
        <v>#DIV/0!</v>
      </c>
      <c r="I32" s="46" t="e">
        <f t="shared" si="1"/>
        <v>#DIV/0!</v>
      </c>
      <c r="J32" s="47" t="e">
        <f t="shared" si="2"/>
        <v>#DIV/0!</v>
      </c>
    </row>
    <row r="33" spans="1:12" x14ac:dyDescent="0.25">
      <c r="F33" s="47"/>
      <c r="G33" s="46" t="e">
        <f t="shared" si="0"/>
        <v>#DIV/0!</v>
      </c>
      <c r="H33" s="46" t="e">
        <f t="shared" si="3"/>
        <v>#DIV/0!</v>
      </c>
      <c r="I33" s="46" t="e">
        <f t="shared" si="1"/>
        <v>#DIV/0!</v>
      </c>
    </row>
    <row r="34" spans="1:12" x14ac:dyDescent="0.25">
      <c r="B34" s="13" t="s">
        <v>22</v>
      </c>
    </row>
    <row r="35" spans="1:12" x14ac:dyDescent="0.25">
      <c r="B35" s="57">
        <f>95.3*10.764</f>
        <v>1025.8091999999999</v>
      </c>
      <c r="C35" s="57">
        <v>26000000</v>
      </c>
      <c r="D35" s="54">
        <f t="shared" ref="D35:D40" si="4">C35/B35</f>
        <v>25345.844041952441</v>
      </c>
      <c r="E35" s="54">
        <v>240000</v>
      </c>
      <c r="F35" s="54">
        <v>30000</v>
      </c>
      <c r="G35" s="58">
        <f>F35+E35+C35</f>
        <v>26270000</v>
      </c>
      <c r="H35" s="54">
        <f>G35/B35</f>
        <v>25609.050883926564</v>
      </c>
      <c r="I35" s="10" t="e">
        <f>G35/#REF!</f>
        <v>#REF!</v>
      </c>
      <c r="K35">
        <f>A35+B35</f>
        <v>1025.8091999999999</v>
      </c>
      <c r="L35">
        <f>G35/K35</f>
        <v>25609.050883926564</v>
      </c>
    </row>
    <row r="36" spans="1:12" x14ac:dyDescent="0.25">
      <c r="B36" s="13">
        <f>89.6*10.764</f>
        <v>964.45439999999985</v>
      </c>
      <c r="C36" s="13">
        <v>21800000</v>
      </c>
      <c r="D36">
        <f t="shared" si="4"/>
        <v>22603.453309975052</v>
      </c>
      <c r="E36">
        <v>163600</v>
      </c>
      <c r="F36">
        <v>23400</v>
      </c>
      <c r="G36" s="10">
        <f>F36+E36+C36</f>
        <v>21987000</v>
      </c>
      <c r="H36">
        <f>G36/B36</f>
        <v>22797.345317725754</v>
      </c>
      <c r="I36" s="10" t="e">
        <f>G36/#REF!</f>
        <v>#REF!</v>
      </c>
      <c r="J36" t="e">
        <f>G36/A36</f>
        <v>#DIV/0!</v>
      </c>
    </row>
    <row r="37" spans="1:12" x14ac:dyDescent="0.25">
      <c r="B37" s="13">
        <f>123.26*10.764</f>
        <v>1326.77064</v>
      </c>
      <c r="C37" s="13">
        <v>35000000</v>
      </c>
      <c r="D37">
        <f t="shared" si="4"/>
        <v>26379.842110464549</v>
      </c>
      <c r="E37">
        <v>240000</v>
      </c>
      <c r="F37">
        <v>30000</v>
      </c>
      <c r="G37" s="10">
        <f>F37+E37+C37</f>
        <v>35270000</v>
      </c>
      <c r="H37">
        <f>G37/B37</f>
        <v>26583.34374960242</v>
      </c>
    </row>
    <row r="38" spans="1:12" ht="15.75" x14ac:dyDescent="0.25">
      <c r="A38" s="11"/>
      <c r="B38" s="13">
        <f>61.5*10.764</f>
        <v>661.98599999999999</v>
      </c>
      <c r="C38" s="13">
        <v>17000000</v>
      </c>
      <c r="D38">
        <f t="shared" si="4"/>
        <v>25680.301396102033</v>
      </c>
      <c r="E38">
        <v>392000</v>
      </c>
      <c r="F38">
        <v>30000</v>
      </c>
      <c r="G38" s="10">
        <f>F38+E38+C38</f>
        <v>17422000</v>
      </c>
      <c r="H38">
        <f>G38/B38</f>
        <v>26317.777113111155</v>
      </c>
    </row>
    <row r="39" spans="1:12" ht="15.75" x14ac:dyDescent="0.25">
      <c r="A39" s="11"/>
      <c r="D39" t="e">
        <f t="shared" si="4"/>
        <v>#DIV/0!</v>
      </c>
      <c r="E39">
        <v>288000</v>
      </c>
      <c r="F39">
        <v>30000</v>
      </c>
      <c r="G39" s="10">
        <f>F39+E39+C39</f>
        <v>318000</v>
      </c>
      <c r="H39" t="e">
        <f>G39/B39</f>
        <v>#DIV/0!</v>
      </c>
    </row>
    <row r="40" spans="1:12" ht="15.75" x14ac:dyDescent="0.25">
      <c r="A40" s="11"/>
      <c r="D40" t="e">
        <f t="shared" si="4"/>
        <v>#DIV/0!</v>
      </c>
    </row>
    <row r="41" spans="1:12" ht="15.75" x14ac:dyDescent="0.25">
      <c r="A41" s="11"/>
    </row>
    <row r="42" spans="1:12" ht="15.75" x14ac:dyDescent="0.25">
      <c r="A42" s="11"/>
    </row>
    <row r="43" spans="1:12" ht="15.75" x14ac:dyDescent="0.25">
      <c r="A43" s="11"/>
    </row>
    <row r="44" spans="1:12" ht="15.75" x14ac:dyDescent="0.25">
      <c r="A44" s="11"/>
    </row>
    <row r="64" spans="4:6" x14ac:dyDescent="0.25">
      <c r="D64" s="10"/>
      <c r="E64" s="10"/>
      <c r="F64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opLeftCell="A4" zoomScale="118" zoomScaleNormal="118" workbookViewId="0">
      <selection activeCell="O45" sqref="O4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>
      <selection activeCell="K29" sqref="K29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opLeftCell="A22"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2023-11-18T09:40:17Z</dcterms:modified>
</cp:coreProperties>
</file>