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58044657-E3AD-4F3F-AFAC-8E8B1622BB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L18" i="1" l="1"/>
  <c r="K28" i="1"/>
  <c r="K27" i="1"/>
  <c r="K26" i="1"/>
  <c r="K25" i="1"/>
  <c r="K24" i="1"/>
  <c r="K23" i="1"/>
  <c r="K22" i="1"/>
  <c r="K18" i="1"/>
  <c r="K17" i="1"/>
  <c r="K16" i="1"/>
  <c r="K15" i="1"/>
  <c r="K14" i="1"/>
  <c r="K13" i="1"/>
  <c r="K12" i="1"/>
  <c r="E4" i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<sst xmlns="http://schemas.openxmlformats.org/spreadsheetml/2006/main" count="28" uniqueCount="27">
  <si>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</si>
  <si>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</si>
  <si>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</si>
  <si>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</si>
  <si>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</si>
  <si>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</si>
  <si>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</si>
  <si>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</si>
  <si>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</si>
  <si>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</si>
  <si>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</si>
  <si>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</si>
  <si>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</si>
  <si>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</si>
  <si>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</si>
  <si>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</si>
  <si>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</si>
  <si>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</si>
  <si>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</si>
  <si>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new const</t>
  </si>
  <si>
    <t>SBI - spl pbb - Abhishek Ramniwas Yadav</t>
  </si>
  <si>
    <t>Bed</t>
  </si>
  <si>
    <t>Kit</t>
  </si>
  <si>
    <t>WC</t>
  </si>
  <si>
    <t>Pass</t>
  </si>
  <si>
    <t>Bath</t>
  </si>
  <si>
    <t>Liv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</si>
</sst>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/>
    <xf numFmtId="9" fontId="2" fillId="0" borderId="0" xfId="0" applyNumberFormat="1" applyFont="1"/>
    <xf numFmtId="43" fontId="0" fillId="0" borderId="5" xfId="0" applyNumberFormat="1" applyBorder="1"/>
    <xf numFmtId="43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/>
    <xf numFmtId="0" fontId="4" fillId="0" borderId="2" xfId="0" applyFont="1" applyBorder="1"/>
    <xf numFmtId="0" fontId="4" fillId="0" borderId="0" xfId="0" applyFont="1"/>
    <xf numFmtId="43" fontId="4" fillId="0" borderId="0" xfId="0" applyNumberFormat="1" applyFont="1"/>
    <xf numFmtId="9" fontId="0" fillId="0" borderId="0" xfId="0" applyNumberFormat="1"/>
    <xf numFmtId="0" fontId="4" fillId="0" borderId="4" xfId="0" applyFont="1" applyBorder="1"/>
    <xf numFmtId="0" fontId="4" fillId="0" borderId="3" xfId="0" applyFont="1" applyBorder="1"/>
    <xf numFmtId="0" fontId="4" fillId="0" borderId="5" xfId="0" applyFont="1" applyBorder="1"/>
    <xf numFmtId="43" fontId="5" fillId="0" borderId="0" xfId="1" applyFont="1" applyFill="1" applyBorder="1"/>
    <xf numFmtId="0" fontId="5" fillId="0" borderId="0" xfId="0" applyFont="1"/>
    <xf numFmtId="10" fontId="5" fillId="0" borderId="0" xfId="0" applyNumberFormat="1" applyFont="1"/>
    <xf numFmtId="43" fontId="4" fillId="0" borderId="7" xfId="0" applyNumberFormat="1" applyFont="1" applyBorder="1"/>
    <xf numFmtId="43" fontId="5" fillId="0" borderId="0" xfId="1" applyFont="1" applyBorder="1"/>
    <xf numFmtId="43" fontId="5" fillId="0" borderId="0" xfId="0" applyNumberFormat="1" applyFont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/>
    <xf numFmtId="0" fontId="5" fillId="2" borderId="0" xfId="0" applyFont="1" applyFill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/>
    <xf numFmtId="43" fontId="5" fillId="2" borderId="0" xfId="0" applyNumberFormat="1" applyFont="1" applyFill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4"/>
  <sheetViews>
    <sheetView tabSelected="1" zoomScale="115" zoomScaleNormal="115" workbookViewId="0">
      <selection activeCell="C19" sqref="C1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7" customWidth="1"/>
    <col min="4" max="4" width="15.5703125" style="17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6"/>
      <c r="D1" s="21"/>
      <c r="L1" s="3"/>
    </row>
    <row r="2" spans="1:12" x14ac:dyDescent="0.25">
      <c r="A2" s="4"/>
      <c r="D2" s="22"/>
      <c r="L2" s="5"/>
    </row>
    <row r="3" spans="1:12" x14ac:dyDescent="0.25">
      <c r="A3" s="4" t="s">
        <v>0</v>
      </c>
      <c r="B3" s="6"/>
      <c r="C3" s="27">
        <v>14000</v>
      </c>
      <c r="D3" s="29" t="s">
        <v>17</v>
      </c>
      <c r="L3" s="5"/>
    </row>
    <row r="4" spans="1:12" ht="30" x14ac:dyDescent="0.25">
      <c r="A4" s="7" t="s">
        <v>1</v>
      </c>
      <c r="B4" s="6"/>
      <c r="C4" s="27">
        <v>3000</v>
      </c>
      <c r="D4" s="23"/>
      <c r="E4">
        <f>2800*1.1</f>
        <v>3080.0000000000005</v>
      </c>
      <c r="L4" s="5"/>
    </row>
    <row r="5" spans="1:12" x14ac:dyDescent="0.25">
      <c r="A5" s="4" t="s">
        <v>2</v>
      </c>
      <c r="B5" s="6"/>
      <c r="C5" s="27">
        <f>C3-C4</f>
        <v>11000</v>
      </c>
      <c r="D5" s="23"/>
      <c r="L5" s="5"/>
    </row>
    <row r="6" spans="1:12" x14ac:dyDescent="0.25">
      <c r="A6" s="4" t="s">
        <v>3</v>
      </c>
      <c r="B6" s="6"/>
      <c r="C6" s="27">
        <f>C4</f>
        <v>3000</v>
      </c>
      <c r="D6" s="23"/>
      <c r="L6" s="5"/>
    </row>
    <row r="7" spans="1:12" x14ac:dyDescent="0.25">
      <c r="A7" s="4" t="s">
        <v>4</v>
      </c>
      <c r="B7" s="8"/>
      <c r="C7" s="24">
        <f>D7-D8</f>
        <v>0</v>
      </c>
      <c r="D7" s="32">
        <v>2023</v>
      </c>
      <c r="L7" s="5"/>
    </row>
    <row r="8" spans="1:12" x14ac:dyDescent="0.25">
      <c r="A8" s="4" t="s">
        <v>5</v>
      </c>
      <c r="B8" s="8"/>
      <c r="C8" s="24">
        <f>C9-C7</f>
        <v>60</v>
      </c>
      <c r="D8" s="24">
        <v>2023</v>
      </c>
      <c r="E8" t="s">
        <v>19</v>
      </c>
      <c r="L8" s="5"/>
    </row>
    <row r="9" spans="1:12" x14ac:dyDescent="0.25">
      <c r="A9" s="4" t="s">
        <v>6</v>
      </c>
      <c r="B9" s="8"/>
      <c r="C9" s="24">
        <v>60</v>
      </c>
      <c r="D9" s="24"/>
      <c r="L9" s="5"/>
    </row>
    <row r="10" spans="1:12" ht="30" x14ac:dyDescent="0.25">
      <c r="A10" s="7" t="s">
        <v>12</v>
      </c>
      <c r="B10" s="8"/>
      <c r="C10" s="24">
        <f>90*C7/C9</f>
        <v>0</v>
      </c>
      <c r="D10" s="24"/>
      <c r="L10" s="5"/>
    </row>
    <row r="11" spans="1:12" x14ac:dyDescent="0.25">
      <c r="A11" s="4"/>
      <c r="B11" s="9"/>
      <c r="C11" s="25">
        <f>C10%</f>
        <v>0</v>
      </c>
      <c r="D11" s="25"/>
      <c r="L11" s="5"/>
    </row>
    <row r="12" spans="1:12" x14ac:dyDescent="0.25">
      <c r="A12" s="4" t="s">
        <v>7</v>
      </c>
      <c r="B12" s="6"/>
      <c r="C12" s="27">
        <f>C6*C11</f>
        <v>0</v>
      </c>
      <c r="D12" s="23"/>
      <c r="H12" t="s">
        <v>26</v>
      </c>
      <c r="I12">
        <v>2.94</v>
      </c>
      <c r="J12">
        <v>3.46</v>
      </c>
      <c r="K12">
        <f>I12*J12</f>
        <v>10.1724</v>
      </c>
      <c r="L12" s="5"/>
    </row>
    <row r="13" spans="1:12" x14ac:dyDescent="0.25">
      <c r="A13" s="4" t="s">
        <v>8</v>
      </c>
      <c r="B13" s="6"/>
      <c r="C13" s="27">
        <f>C6-C12</f>
        <v>3000</v>
      </c>
      <c r="D13" s="23"/>
      <c r="H13" t="s">
        <v>21</v>
      </c>
      <c r="I13">
        <v>2.72</v>
      </c>
      <c r="J13">
        <v>2.97</v>
      </c>
      <c r="K13">
        <f>I13*J13</f>
        <v>8.0784000000000002</v>
      </c>
      <c r="L13" s="5"/>
    </row>
    <row r="14" spans="1:12" x14ac:dyDescent="0.25">
      <c r="A14" s="4" t="s">
        <v>2</v>
      </c>
      <c r="B14" s="6"/>
      <c r="C14" s="27">
        <f>C5</f>
        <v>11000</v>
      </c>
      <c r="D14" s="23"/>
      <c r="H14" t="s">
        <v>22</v>
      </c>
      <c r="I14">
        <v>1.97</v>
      </c>
      <c r="J14">
        <v>2.48</v>
      </c>
      <c r="K14">
        <f>I14*J14</f>
        <v>4.8856000000000002</v>
      </c>
      <c r="L14" s="5"/>
    </row>
    <row r="15" spans="1:12" x14ac:dyDescent="0.25">
      <c r="B15" s="6"/>
      <c r="C15" s="27"/>
      <c r="D15" s="23"/>
      <c r="H15" t="s">
        <v>23</v>
      </c>
      <c r="I15">
        <v>1.26</v>
      </c>
      <c r="J15">
        <v>0.88</v>
      </c>
      <c r="K15">
        <f>I15*J15</f>
        <v>1.1088</v>
      </c>
      <c r="L15" s="5"/>
    </row>
    <row r="16" spans="1:12" x14ac:dyDescent="0.25">
      <c r="A16" s="30" t="s">
        <v>13</v>
      </c>
      <c r="B16" s="33"/>
      <c r="C16" s="29">
        <f>C14+C13</f>
        <v>14000</v>
      </c>
      <c r="D16" s="23"/>
      <c r="H16" t="s">
        <v>25</v>
      </c>
      <c r="I16">
        <v>1.48</v>
      </c>
      <c r="J16">
        <v>1.49</v>
      </c>
      <c r="K16">
        <f>I16*J16</f>
        <v>2.2052</v>
      </c>
      <c r="L16" s="5"/>
    </row>
    <row r="17" spans="1:12" x14ac:dyDescent="0.25">
      <c r="B17" s="8"/>
      <c r="C17" s="24"/>
      <c r="D17" s="24"/>
      <c r="H17" t="s">
        <v>24</v>
      </c>
      <c r="I17">
        <v>1.02</v>
      </c>
      <c r="J17">
        <v>1.26</v>
      </c>
      <c r="K17">
        <f>I17*J17</f>
        <v>1.2852000000000001</v>
      </c>
      <c r="L17" s="5"/>
    </row>
    <row r="18" spans="1:12" x14ac:dyDescent="0.25">
      <c r="A18" s="30" t="s">
        <v>18</v>
      </c>
      <c r="B18" s="31"/>
      <c r="C18" s="32">
        <v>303</v>
      </c>
      <c r="D18" s="24"/>
      <c r="K18">
        <f>SUM(K12:K17)</f>
        <v>27.735599999999998</v>
      </c>
      <c r="L18" s="5">
        <f>K18*10.764</f>
        <v>298.54599839999997</v>
      </c>
    </row>
    <row r="19" spans="1:12" x14ac:dyDescent="0.25">
      <c r="A19" s="4" t="s">
        <v>16</v>
      </c>
      <c r="B19" s="35"/>
      <c r="C19" s="28">
        <f>C16*C18+D20</f>
        <v>4242000</v>
      </c>
      <c r="D19" s="34"/>
      <c r="L19" s="10"/>
    </row>
    <row r="20" spans="1:12" hidden="1" x14ac:dyDescent="0.25">
      <c r="A20" s="4" t="s">
        <v>14</v>
      </c>
      <c r="C20" s="18">
        <f>C19*0.9</f>
        <v>3817800</v>
      </c>
      <c r="D20" s="36"/>
      <c r="E20" s="37"/>
      <c r="L20" s="5"/>
    </row>
    <row r="21" spans="1:12" hidden="1" x14ac:dyDescent="0.25">
      <c r="A21" s="4" t="s">
        <v>15</v>
      </c>
      <c r="C21" s="18">
        <f>C19*0.8</f>
        <v>3393600</v>
      </c>
      <c r="D21" s="18"/>
      <c r="E21" s="38"/>
      <c r="L21" s="5"/>
    </row>
    <row r="22" spans="1:12" x14ac:dyDescent="0.25">
      <c r="A22" s="4"/>
      <c r="D22" s="24"/>
      <c r="I22">
        <v>9.64</v>
      </c>
      <c r="J22">
        <v>11.35</v>
      </c>
      <c r="K22">
        <f>I22*J22</f>
        <v>109.414</v>
      </c>
      <c r="L22" s="14"/>
    </row>
    <row r="23" spans="1:12" x14ac:dyDescent="0.25">
      <c r="A23" s="12" t="s">
        <v>9</v>
      </c>
      <c r="B23" s="13"/>
      <c r="C23" s="26">
        <f>C4*C18</f>
        <v>909000</v>
      </c>
      <c r="D23" s="26"/>
      <c r="I23">
        <v>8.92</v>
      </c>
      <c r="J23">
        <v>9.74</v>
      </c>
      <c r="K23">
        <f>I23*J23</f>
        <v>86.880800000000008</v>
      </c>
    </row>
    <row r="24" spans="1:12" x14ac:dyDescent="0.25">
      <c r="A24" s="4" t="s">
        <v>10</v>
      </c>
      <c r="I24">
        <v>6.46</v>
      </c>
      <c r="J24">
        <v>8.1300000000000008</v>
      </c>
      <c r="K24">
        <f>I24*J24</f>
        <v>52.519800000000004</v>
      </c>
    </row>
    <row r="25" spans="1:12" x14ac:dyDescent="0.25">
      <c r="A25" s="20" t="s">
        <v>11</v>
      </c>
      <c r="B25" s="17"/>
      <c r="C25" s="18">
        <f>C19*0.03/12</f>
        <v>10605</v>
      </c>
      <c r="D25" s="18"/>
      <c r="E25" s="31"/>
      <c r="I25">
        <v>4.13</v>
      </c>
      <c r="J25">
        <v>2.88</v>
      </c>
      <c r="K25">
        <f>I25*J25</f>
        <v>11.894399999999999</v>
      </c>
    </row>
    <row r="26" spans="1:12" x14ac:dyDescent="0.25">
      <c r="C26" s="18"/>
      <c r="D26" s="18"/>
      <c r="I26">
        <v>4.8499999999999996</v>
      </c>
      <c r="J26">
        <v>4.88</v>
      </c>
      <c r="K26">
        <f>I26*J26</f>
        <v>23.667999999999999</v>
      </c>
    </row>
    <row r="27" spans="1:12" x14ac:dyDescent="0.25">
      <c r="A27" s="35" t="s">
        <v>20</v>
      </c>
      <c r="C27" s="18"/>
      <c r="D27" s="18"/>
      <c r="I27">
        <v>3.34</v>
      </c>
      <c r="J27">
        <v>4.13</v>
      </c>
      <c r="K27">
        <f>I27*J27</f>
        <v>13.794199999999998</v>
      </c>
    </row>
    <row r="28" spans="1:12" x14ac:dyDescent="0.25">
      <c r="A28" s="35"/>
      <c r="C28"/>
      <c r="D28"/>
      <c r="K28">
        <f>SUM(K22:K27)</f>
        <v>298.1712</v>
      </c>
    </row>
    <row r="29" spans="1:12" x14ac:dyDescent="0.25">
      <c r="A29" s="35"/>
      <c r="C29"/>
      <c r="D29"/>
    </row>
    <row r="30" spans="1:12" x14ac:dyDescent="0.25">
      <c r="C30"/>
      <c r="D30"/>
    </row>
    <row r="31" spans="1:12" x14ac:dyDescent="0.25">
      <c r="C31"/>
      <c r="D31"/>
    </row>
    <row r="32" spans="1:12" x14ac:dyDescent="0.25">
      <c r="C32"/>
      <c r="D32"/>
    </row>
    <row r="33" spans="1:7" x14ac:dyDescent="0.25">
      <c r="C33"/>
      <c r="D33"/>
    </row>
    <row r="34" spans="1:7" x14ac:dyDescent="0.25">
      <c r="C34"/>
      <c r="D34"/>
    </row>
    <row r="35" spans="1:7" x14ac:dyDescent="0.25">
      <c r="C35"/>
      <c r="D35"/>
    </row>
    <row r="36" spans="1:7" x14ac:dyDescent="0.25">
      <c r="C36"/>
      <c r="D36"/>
    </row>
    <row r="37" spans="1:7" x14ac:dyDescent="0.25">
      <c r="C37"/>
      <c r="D37"/>
    </row>
    <row r="38" spans="1:7" x14ac:dyDescent="0.25">
      <c r="C38"/>
      <c r="D38"/>
    </row>
    <row r="39" spans="1:7" x14ac:dyDescent="0.25">
      <c r="C39"/>
      <c r="D39"/>
    </row>
    <row r="40" spans="1:7" x14ac:dyDescent="0.25">
      <c r="C40"/>
      <c r="D40"/>
    </row>
    <row r="46" spans="1:7" x14ac:dyDescent="0.25">
      <c r="A46" s="19"/>
      <c r="G46" s="11"/>
    </row>
    <row r="47" spans="1:7" x14ac:dyDescent="0.25">
      <c r="G47" s="11"/>
    </row>
    <row r="59" spans="1:1" ht="15.75" x14ac:dyDescent="0.25">
      <c r="A59" s="15"/>
    </row>
    <row r="60" spans="1:1" ht="15.75" x14ac:dyDescent="0.25">
      <c r="A60" s="15"/>
    </row>
    <row r="61" spans="1:1" ht="15.75" x14ac:dyDescent="0.25">
      <c r="A61" s="15"/>
    </row>
    <row r="62" spans="1:1" ht="15.75" x14ac:dyDescent="0.25">
      <c r="A62" s="15"/>
    </row>
    <row r="63" spans="1:1" ht="15.75" x14ac:dyDescent="0.25">
      <c r="A63" s="15"/>
    </row>
    <row r="64" spans="1:1" ht="15.75" x14ac:dyDescent="0.25">
      <c r="A64" s="15"/>
    </row>
    <row r="65" spans="1:1" ht="15.75" x14ac:dyDescent="0.25">
      <c r="A65" s="15"/>
    </row>
    <row r="84" spans="3:3" x14ac:dyDescent="0.25">
      <c r="C84" s="17">
        <f>C83*C82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2023-11-18T11:46:42Z</dcterms:modified>
</cp:coreProperties>
</file>