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November 2023\Rizwan Yakub Maniyar - SBI\"/>
    </mc:Choice>
  </mc:AlternateContent>
  <xr:revisionPtr revIDLastSave="0" documentId="13_ncr:1_{D9132C8E-C571-4E85-A91A-9FC3B0C3B93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F24" i="4" l="1"/>
  <c r="G23" i="4" l="1"/>
  <c r="G22" i="4"/>
  <c r="G24" i="4" s="1"/>
  <c r="P7" i="4" l="1"/>
  <c r="Q7" i="4" s="1"/>
  <c r="B7" i="4" s="1"/>
  <c r="C7" i="4" s="1"/>
  <c r="D7" i="4" s="1"/>
  <c r="J7" i="4"/>
  <c r="I7" i="4"/>
  <c r="E7" i="4"/>
  <c r="A7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5" i="4"/>
  <c r="B5" i="4" s="1"/>
  <c r="C5" i="4" s="1"/>
  <c r="D5" i="4" s="1"/>
  <c r="J5" i="4"/>
  <c r="I5" i="4"/>
  <c r="E5" i="4"/>
  <c r="A5" i="4"/>
  <c r="P11" i="4"/>
  <c r="B11" i="4" s="1"/>
  <c r="C11" i="4" s="1"/>
  <c r="D11" i="4" s="1"/>
  <c r="J11" i="4"/>
  <c r="I11" i="4"/>
  <c r="E11" i="4"/>
  <c r="A11" i="4"/>
  <c r="P10" i="4"/>
  <c r="B10" i="4" s="1"/>
  <c r="C10" i="4" s="1"/>
  <c r="D10" i="4" s="1"/>
  <c r="J10" i="4"/>
  <c r="I10" i="4"/>
  <c r="E10" i="4"/>
  <c r="A10" i="4"/>
  <c r="P8" i="4"/>
  <c r="Q8" i="4" s="1"/>
  <c r="B8" i="4" s="1"/>
  <c r="C8" i="4" s="1"/>
  <c r="J8" i="4"/>
  <c r="I8" i="4"/>
  <c r="E8" i="4"/>
  <c r="A8" i="4"/>
  <c r="P6" i="4"/>
  <c r="Q6" i="4" s="1"/>
  <c r="B6" i="4" s="1"/>
  <c r="C6" i="4" s="1"/>
  <c r="J6" i="4"/>
  <c r="I6" i="4"/>
  <c r="E6" i="4"/>
  <c r="A6" i="4"/>
  <c r="P4" i="4"/>
  <c r="B4" i="4" s="1"/>
  <c r="C4" i="4" s="1"/>
  <c r="J4" i="4"/>
  <c r="I4" i="4"/>
  <c r="E4" i="4"/>
  <c r="A4" i="4"/>
  <c r="P3" i="4"/>
  <c r="B3" i="4" s="1"/>
  <c r="C3" i="4" s="1"/>
  <c r="J3" i="4"/>
  <c r="I3" i="4"/>
  <c r="E3" i="4"/>
  <c r="A3" i="4"/>
  <c r="H12" i="4" l="1"/>
  <c r="H16" i="4"/>
  <c r="F8" i="4"/>
  <c r="H17" i="4"/>
  <c r="H5" i="4"/>
  <c r="F4" i="4"/>
  <c r="H7" i="4"/>
  <c r="F7" i="4"/>
  <c r="G7" i="4"/>
  <c r="H10" i="4"/>
  <c r="H11" i="4"/>
  <c r="H14" i="4"/>
  <c r="H18" i="4"/>
  <c r="H15" i="4"/>
  <c r="D13" i="4"/>
  <c r="H13" i="4" s="1"/>
  <c r="G13" i="4"/>
  <c r="F10" i="4"/>
  <c r="F11" i="4"/>
  <c r="F5" i="4"/>
  <c r="F12" i="4"/>
  <c r="F13" i="4"/>
  <c r="F14" i="4"/>
  <c r="F15" i="4"/>
  <c r="F16" i="4"/>
  <c r="F17" i="4"/>
  <c r="F18" i="4"/>
  <c r="G11" i="4"/>
  <c r="G12" i="4"/>
  <c r="G14" i="4"/>
  <c r="G15" i="4"/>
  <c r="G16" i="4"/>
  <c r="G17" i="4"/>
  <c r="G18" i="4"/>
  <c r="G10" i="4"/>
  <c r="G5" i="4"/>
  <c r="D6" i="4"/>
  <c r="H6" i="4" s="1"/>
  <c r="G6" i="4"/>
  <c r="D3" i="4"/>
  <c r="H3" i="4" s="1"/>
  <c r="G3" i="4"/>
  <c r="F6" i="4"/>
  <c r="F3" i="4"/>
  <c r="D4" i="4"/>
  <c r="H4" i="4" s="1"/>
  <c r="G4" i="4"/>
  <c r="D8" i="4"/>
  <c r="H8" i="4" s="1"/>
  <c r="G8" i="4"/>
  <c r="R29" i="4"/>
  <c r="Q29" i="4"/>
  <c r="W39" i="4"/>
  <c r="W26" i="4"/>
  <c r="W27" i="4" s="1"/>
  <c r="W22" i="4"/>
  <c r="W21" i="4"/>
  <c r="W30" i="4" s="1"/>
  <c r="S29" i="4" l="1"/>
  <c r="S30" i="4" s="1"/>
  <c r="S32" i="4" s="1"/>
  <c r="W24" i="4"/>
  <c r="W28" i="4"/>
  <c r="W29" i="4" s="1"/>
  <c r="W32" i="4" s="1"/>
  <c r="W35" i="4" s="1"/>
  <c r="W36" i="4" s="1"/>
  <c r="S31" i="4" l="1"/>
  <c r="W41" i="4"/>
  <c r="W37" i="4"/>
</calcChain>
</file>

<file path=xl/sharedStrings.xml><?xml version="1.0" encoding="utf-8"?>
<sst xmlns="http://schemas.openxmlformats.org/spreadsheetml/2006/main" count="50" uniqueCount="44">
  <si>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</si>
  <si>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</si>
  <si>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</si>
  <si>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</si>
  <si>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</si>
  <si>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</si>
  <si>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</si>
  <si>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</si>
  <si>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</si>
  <si>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</si>
  <si>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</si>
  <si>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</si>
  <si>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</si>
  <si>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</si>
  <si>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</si>
  <si>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</si>
  <si>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</si>
  <si>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</si>
  <si>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</si>
  <si>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</si>
  <si>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</si>
  <si>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</si>
  <si>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</si>
  <si>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</si>
  <si>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</si>
  <si>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</si>
  <si>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</si>
  <si>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</si>
  <si>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</si>
  <si>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</si>
  <si>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</si>
  <si>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</si>
  <si>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</si>
  <si>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</si>
  <si>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</si>
  <si>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</si>
  <si>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</si>
  <si>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Agg CA</t>
  </si>
  <si>
    <t>CA</t>
  </si>
  <si>
    <t>rate on CA</t>
  </si>
  <si>
    <t>Rera</t>
  </si>
  <si>
    <t>U/C</t>
  </si>
  <si>
    <t>State Bank Of India ( RACPC Kalyan )  - MR. RIZWAN YAKUB MANIYAR</t>
  </si>
  <si>
    <t>FMV/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</si>
</sst>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24</xdr:row>
      <xdr:rowOff>107575</xdr:rowOff>
    </xdr:from>
    <xdr:to>
      <xdr:col>14</xdr:col>
      <xdr:colOff>600075</xdr:colOff>
      <xdr:row>37</xdr:row>
      <xdr:rowOff>153303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8D34C7-33E8-4E74-819E-F3D5F0C70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327400"/>
          <a:ext cx="8296275" cy="2941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363192</xdr:colOff>
      <xdr:row>44</xdr:row>
      <xdr:rowOff>163054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15362B-3EF2-4DA4-82C0-8DE4B4846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97592" cy="8087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77487</xdr:colOff>
      <xdr:row>41</xdr:row>
      <xdr:rowOff>19983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C4B7F5-891A-42DE-8D52-2C106D4E2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9221487" cy="6687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478784</xdr:colOff>
      <xdr:row>33</xdr:row>
      <xdr:rowOff>124693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8D82D4-0B6E-410B-9C99-210DE6967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157184" cy="6220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469258</xdr:colOff>
      <xdr:row>35</xdr:row>
      <xdr:rowOff>134226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DAA56A-4F6C-40F9-A2DF-CC13F41A3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147658" cy="62778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29</xdr:col>
      <xdr:colOff>554995</xdr:colOff>
      <xdr:row>41</xdr:row>
      <xdr:rowOff>39009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A7BF1B-58FC-4B1E-B7A3-96560165F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33395" cy="651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tabSelected="1" topLeftCell="A10" zoomScaleNormal="100" workbookViewId="0">
      <selection activeCell="W36" sqref="W3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x14ac:dyDescent="0.25">
      <c r="A3" s="4">
        <f t="shared" ref="A3:A8" si="0">N3</f>
        <v>0</v>
      </c>
      <c r="B3" s="4">
        <f t="shared" ref="B3:B8" si="1">Q3</f>
        <v>412</v>
      </c>
      <c r="C3" s="4">
        <f>B3*1.2</f>
        <v>494.4</v>
      </c>
      <c r="D3" s="4">
        <f t="shared" ref="D3:D8" si="2">C3*1.2</f>
        <v>593.28</v>
      </c>
      <c r="E3" s="5">
        <f t="shared" ref="E3:E8" si="3">R3</f>
        <v>3830000</v>
      </c>
      <c r="F3" s="10">
        <f t="shared" ref="F3:F8" si="4">ROUND((E3/B3),0)</f>
        <v>9296</v>
      </c>
      <c r="G3" s="10">
        <f t="shared" ref="G3:G8" si="5">ROUND((E3/C3),0)</f>
        <v>7747</v>
      </c>
      <c r="H3" s="10">
        <f t="shared" ref="H3:H8" si="6">ROUND((E3/D3),0)</f>
        <v>6456</v>
      </c>
      <c r="I3" s="4" t="e">
        <f>#REF!</f>
        <v>#REF!</v>
      </c>
      <c r="J3" s="4">
        <f t="shared" ref="J3:J8" si="7">S3</f>
        <v>0</v>
      </c>
      <c r="O3">
        <v>0</v>
      </c>
      <c r="P3">
        <f t="shared" ref="P3:Q8" si="8">O3/1.2</f>
        <v>0</v>
      </c>
      <c r="Q3">
        <v>412</v>
      </c>
      <c r="R3" s="2">
        <v>3830000</v>
      </c>
      <c r="S3" s="8"/>
      <c r="T3" s="8"/>
    </row>
    <row r="4" spans="1:20" x14ac:dyDescent="0.25">
      <c r="A4" s="4">
        <f t="shared" si="0"/>
        <v>0</v>
      </c>
      <c r="B4" s="4">
        <f t="shared" si="1"/>
        <v>476</v>
      </c>
      <c r="C4" s="4">
        <f t="shared" ref="C4:C8" si="9">B4*1.2</f>
        <v>571.19999999999993</v>
      </c>
      <c r="D4" s="4">
        <f t="shared" si="2"/>
        <v>685.43999999999994</v>
      </c>
      <c r="E4" s="5">
        <f t="shared" si="3"/>
        <v>2850000</v>
      </c>
      <c r="F4" s="10">
        <f t="shared" si="4"/>
        <v>5987</v>
      </c>
      <c r="G4" s="10">
        <f t="shared" si="5"/>
        <v>4989</v>
      </c>
      <c r="H4" s="10">
        <f t="shared" si="6"/>
        <v>4158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476</v>
      </c>
      <c r="R4" s="2">
        <v>2850000</v>
      </c>
      <c r="S4" s="8"/>
      <c r="T4" s="8"/>
    </row>
    <row r="5" spans="1:20" s="45" customFormat="1" x14ac:dyDescent="0.25">
      <c r="A5" s="43">
        <f>N5</f>
        <v>0</v>
      </c>
      <c r="B5" s="43">
        <f>Q5</f>
        <v>471</v>
      </c>
      <c r="C5" s="43">
        <f>B5*1.2</f>
        <v>565.19999999999993</v>
      </c>
      <c r="D5" s="43">
        <f>C5*1.2</f>
        <v>678.2399999999999</v>
      </c>
      <c r="E5" s="44">
        <f>R5</f>
        <v>3000000</v>
      </c>
      <c r="F5" s="43">
        <f>ROUND((E5/B5),0)</f>
        <v>6369</v>
      </c>
      <c r="G5" s="43">
        <f>ROUND((E5/C5),0)</f>
        <v>5308</v>
      </c>
      <c r="H5" s="43">
        <f>ROUND((E5/D5),0)</f>
        <v>4423</v>
      </c>
      <c r="I5" s="43" t="e">
        <f>#REF!</f>
        <v>#REF!</v>
      </c>
      <c r="J5" s="43">
        <f>S5</f>
        <v>0</v>
      </c>
      <c r="O5" s="45">
        <v>0</v>
      </c>
      <c r="P5" s="45">
        <f>O5/1.2</f>
        <v>0</v>
      </c>
      <c r="Q5" s="45">
        <v>471</v>
      </c>
      <c r="R5" s="46">
        <v>3000000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8"/>
        <v>0</v>
      </c>
      <c r="R6" s="2">
        <v>0</v>
      </c>
      <c r="S6" s="8"/>
      <c r="T6" s="8"/>
    </row>
    <row r="7" spans="1:20" x14ac:dyDescent="0.25">
      <c r="A7" s="4">
        <f t="shared" ref="A7" si="10">N7</f>
        <v>0</v>
      </c>
      <c r="B7" s="4">
        <f t="shared" ref="B7" si="11">Q7</f>
        <v>0</v>
      </c>
      <c r="C7" s="4">
        <f t="shared" ref="C7" si="12">B7*1.2</f>
        <v>0</v>
      </c>
      <c r="D7" s="4">
        <f t="shared" ref="D7" si="13">C7*1.2</f>
        <v>0</v>
      </c>
      <c r="E7" s="5">
        <f t="shared" ref="E7" si="14">R7</f>
        <v>0</v>
      </c>
      <c r="F7" s="10" t="e">
        <f t="shared" ref="F7" si="15">ROUND((E7/B7),0)</f>
        <v>#DIV/0!</v>
      </c>
      <c r="G7" s="10" t="e">
        <f t="shared" ref="G7" si="16">ROUND((E7/C7),0)</f>
        <v>#DIV/0!</v>
      </c>
      <c r="H7" s="10" t="e">
        <f t="shared" ref="H7" si="17">ROUND((E7/D7),0)</f>
        <v>#DIV/0!</v>
      </c>
      <c r="I7" s="4" t="e">
        <f>#REF!</f>
        <v>#REF!</v>
      </c>
      <c r="J7" s="4">
        <f t="shared" ref="J7" si="18">S7</f>
        <v>0</v>
      </c>
      <c r="O7">
        <v>0</v>
      </c>
      <c r="P7">
        <f t="shared" ref="P7" si="19">O7/1.2</f>
        <v>0</v>
      </c>
      <c r="Q7">
        <f t="shared" ref="Q7" si="20">P7/1.2</f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8"/>
        <v>0</v>
      </c>
      <c r="R8" s="2">
        <v>0</v>
      </c>
      <c r="S8" s="8"/>
      <c r="T8" s="8"/>
    </row>
    <row r="9" spans="1:20" ht="36.75" customHeight="1" x14ac:dyDescent="0.25">
      <c r="A9" s="42" t="s">
        <v>36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T9" s="8"/>
    </row>
    <row r="10" spans="1:20" s="45" customFormat="1" x14ac:dyDescent="0.25">
      <c r="A10" s="43">
        <f t="shared" ref="A10:A18" si="21">N10</f>
        <v>0</v>
      </c>
      <c r="B10" s="43">
        <f t="shared" ref="B10:B18" si="22">Q10</f>
        <v>378</v>
      </c>
      <c r="C10" s="43">
        <f>B10*1.2</f>
        <v>453.59999999999997</v>
      </c>
      <c r="D10" s="43">
        <f t="shared" ref="D10:D18" si="23">C10*1.2</f>
        <v>544.31999999999994</v>
      </c>
      <c r="E10" s="44">
        <f t="shared" ref="E10:E18" si="24">R10</f>
        <v>3213000</v>
      </c>
      <c r="F10" s="43">
        <f t="shared" ref="F10:F18" si="25">ROUND((E10/B10),0)</f>
        <v>8500</v>
      </c>
      <c r="G10" s="43">
        <f t="shared" ref="G10:G18" si="26">ROUND((E10/C10),0)</f>
        <v>7083</v>
      </c>
      <c r="H10" s="43">
        <f t="shared" ref="H10:H18" si="27">ROUND((E10/D10),0)</f>
        <v>5903</v>
      </c>
      <c r="I10" s="43" t="e">
        <f>#REF!</f>
        <v>#REF!</v>
      </c>
      <c r="J10" s="43">
        <f t="shared" ref="J10:J18" si="28">S10</f>
        <v>0</v>
      </c>
      <c r="O10" s="45">
        <v>0</v>
      </c>
      <c r="P10" s="45">
        <f t="shared" ref="P10:Q18" si="29">O10/1.2</f>
        <v>0</v>
      </c>
      <c r="Q10" s="45">
        <v>378</v>
      </c>
      <c r="R10" s="46">
        <v>3213000</v>
      </c>
    </row>
    <row r="11" spans="1:20" x14ac:dyDescent="0.25">
      <c r="A11" s="4">
        <f t="shared" si="21"/>
        <v>0</v>
      </c>
      <c r="B11" s="4">
        <f t="shared" si="22"/>
        <v>428</v>
      </c>
      <c r="C11" s="4">
        <f t="shared" ref="C11:C18" si="30">B11*1.2</f>
        <v>513.6</v>
      </c>
      <c r="D11" s="4">
        <f t="shared" si="23"/>
        <v>616.32000000000005</v>
      </c>
      <c r="E11" s="5">
        <f t="shared" si="24"/>
        <v>4045000</v>
      </c>
      <c r="F11" s="10">
        <f t="shared" si="25"/>
        <v>9451</v>
      </c>
      <c r="G11" s="10">
        <f t="shared" si="26"/>
        <v>7876</v>
      </c>
      <c r="H11" s="10">
        <f t="shared" si="27"/>
        <v>6563</v>
      </c>
      <c r="I11" s="4" t="e">
        <f>#REF!</f>
        <v>#REF!</v>
      </c>
      <c r="J11" s="4">
        <f t="shared" si="28"/>
        <v>0</v>
      </c>
      <c r="O11">
        <v>0</v>
      </c>
      <c r="P11">
        <f t="shared" si="29"/>
        <v>0</v>
      </c>
      <c r="Q11">
        <v>428</v>
      </c>
      <c r="R11" s="2">
        <v>4045000</v>
      </c>
      <c r="S11" s="8"/>
      <c r="T11" s="8"/>
    </row>
    <row r="12" spans="1:20" x14ac:dyDescent="0.25">
      <c r="A12" s="4">
        <f t="shared" si="21"/>
        <v>0</v>
      </c>
      <c r="B12" s="4">
        <f t="shared" si="22"/>
        <v>0</v>
      </c>
      <c r="C12" s="4">
        <f t="shared" si="30"/>
        <v>0</v>
      </c>
      <c r="D12" s="4">
        <f t="shared" si="23"/>
        <v>0</v>
      </c>
      <c r="E12" s="5">
        <f t="shared" si="24"/>
        <v>0</v>
      </c>
      <c r="F12" s="10" t="e">
        <f t="shared" si="25"/>
        <v>#DIV/0!</v>
      </c>
      <c r="G12" s="10" t="e">
        <f t="shared" si="26"/>
        <v>#DIV/0!</v>
      </c>
      <c r="H12" s="10" t="e">
        <f t="shared" si="27"/>
        <v>#DIV/0!</v>
      </c>
      <c r="I12" s="4" t="e">
        <f>#REF!</f>
        <v>#REF!</v>
      </c>
      <c r="J12" s="4">
        <f t="shared" si="28"/>
        <v>0</v>
      </c>
      <c r="O12">
        <v>0</v>
      </c>
      <c r="P12">
        <f t="shared" si="29"/>
        <v>0</v>
      </c>
      <c r="Q12">
        <f t="shared" si="29"/>
        <v>0</v>
      </c>
      <c r="R12" s="2">
        <v>0</v>
      </c>
      <c r="S12" s="8"/>
      <c r="T12" s="8"/>
    </row>
    <row r="13" spans="1:20" x14ac:dyDescent="0.25">
      <c r="A13" s="4">
        <f t="shared" si="21"/>
        <v>0</v>
      </c>
      <c r="B13" s="4">
        <f t="shared" si="22"/>
        <v>0</v>
      </c>
      <c r="C13" s="4">
        <f t="shared" si="30"/>
        <v>0</v>
      </c>
      <c r="D13" s="4">
        <f t="shared" si="23"/>
        <v>0</v>
      </c>
      <c r="E13" s="5">
        <f t="shared" si="24"/>
        <v>0</v>
      </c>
      <c r="F13" s="10" t="e">
        <f t="shared" si="25"/>
        <v>#DIV/0!</v>
      </c>
      <c r="G13" s="10" t="e">
        <f t="shared" si="26"/>
        <v>#DIV/0!</v>
      </c>
      <c r="H13" s="10" t="e">
        <f t="shared" si="27"/>
        <v>#DIV/0!</v>
      </c>
      <c r="I13" s="4" t="e">
        <f>#REF!</f>
        <v>#REF!</v>
      </c>
      <c r="J13" s="4">
        <f t="shared" si="28"/>
        <v>0</v>
      </c>
      <c r="O13">
        <v>0</v>
      </c>
      <c r="P13">
        <f t="shared" si="29"/>
        <v>0</v>
      </c>
      <c r="Q13">
        <f t="shared" si="29"/>
        <v>0</v>
      </c>
      <c r="R13" s="2">
        <v>0</v>
      </c>
      <c r="S13" s="8"/>
      <c r="T13" s="8"/>
    </row>
    <row r="14" spans="1:20" x14ac:dyDescent="0.25">
      <c r="A14" s="4">
        <f t="shared" si="21"/>
        <v>0</v>
      </c>
      <c r="B14" s="4">
        <f t="shared" si="22"/>
        <v>0</v>
      </c>
      <c r="C14" s="4">
        <f t="shared" si="30"/>
        <v>0</v>
      </c>
      <c r="D14" s="4">
        <f t="shared" si="23"/>
        <v>0</v>
      </c>
      <c r="E14" s="5">
        <f t="shared" si="24"/>
        <v>0</v>
      </c>
      <c r="F14" s="10" t="e">
        <f t="shared" si="25"/>
        <v>#DIV/0!</v>
      </c>
      <c r="G14" s="10" t="e">
        <f t="shared" si="26"/>
        <v>#DIV/0!</v>
      </c>
      <c r="H14" s="10" t="e">
        <f t="shared" si="27"/>
        <v>#DIV/0!</v>
      </c>
      <c r="I14" s="4" t="e">
        <f>#REF!</f>
        <v>#REF!</v>
      </c>
      <c r="J14" s="4">
        <f t="shared" si="28"/>
        <v>0</v>
      </c>
      <c r="O14">
        <v>0</v>
      </c>
      <c r="P14">
        <f t="shared" si="29"/>
        <v>0</v>
      </c>
      <c r="Q14">
        <f t="shared" si="29"/>
        <v>0</v>
      </c>
      <c r="R14" s="2">
        <v>0</v>
      </c>
      <c r="S14" s="8"/>
      <c r="T14" s="8"/>
    </row>
    <row r="15" spans="1:20" x14ac:dyDescent="0.25">
      <c r="A15" s="4">
        <f t="shared" si="21"/>
        <v>0</v>
      </c>
      <c r="B15" s="4">
        <f t="shared" si="22"/>
        <v>0</v>
      </c>
      <c r="C15" s="4">
        <f t="shared" si="30"/>
        <v>0</v>
      </c>
      <c r="D15" s="4">
        <f t="shared" si="23"/>
        <v>0</v>
      </c>
      <c r="E15" s="5">
        <f t="shared" si="24"/>
        <v>0</v>
      </c>
      <c r="F15" s="10" t="e">
        <f t="shared" si="25"/>
        <v>#DIV/0!</v>
      </c>
      <c r="G15" s="10" t="e">
        <f t="shared" si="26"/>
        <v>#DIV/0!</v>
      </c>
      <c r="H15" s="10" t="e">
        <f t="shared" si="27"/>
        <v>#DIV/0!</v>
      </c>
      <c r="I15" s="4" t="e">
        <f>#REF!</f>
        <v>#REF!</v>
      </c>
      <c r="J15" s="4">
        <f t="shared" si="28"/>
        <v>0</v>
      </c>
      <c r="O15">
        <v>0</v>
      </c>
      <c r="P15">
        <f t="shared" si="29"/>
        <v>0</v>
      </c>
      <c r="Q15">
        <f t="shared" si="29"/>
        <v>0</v>
      </c>
      <c r="R15" s="2">
        <v>0</v>
      </c>
      <c r="S15" s="8"/>
      <c r="T15" s="8"/>
    </row>
    <row r="16" spans="1:20" x14ac:dyDescent="0.25">
      <c r="A16" s="4">
        <f t="shared" si="21"/>
        <v>0</v>
      </c>
      <c r="B16" s="4">
        <f t="shared" si="22"/>
        <v>0</v>
      </c>
      <c r="C16" s="4">
        <f t="shared" si="30"/>
        <v>0</v>
      </c>
      <c r="D16" s="4">
        <f t="shared" si="23"/>
        <v>0</v>
      </c>
      <c r="E16" s="5">
        <f t="shared" si="24"/>
        <v>0</v>
      </c>
      <c r="F16" s="10" t="e">
        <f t="shared" si="25"/>
        <v>#DIV/0!</v>
      </c>
      <c r="G16" s="10" t="e">
        <f t="shared" si="26"/>
        <v>#DIV/0!</v>
      </c>
      <c r="H16" s="10" t="e">
        <f t="shared" si="27"/>
        <v>#DIV/0!</v>
      </c>
      <c r="I16" s="4" t="e">
        <f>#REF!</f>
        <v>#REF!</v>
      </c>
      <c r="J16" s="4">
        <f t="shared" si="28"/>
        <v>0</v>
      </c>
      <c r="O16">
        <v>0</v>
      </c>
      <c r="P16">
        <f t="shared" si="29"/>
        <v>0</v>
      </c>
      <c r="Q16">
        <f t="shared" si="29"/>
        <v>0</v>
      </c>
      <c r="R16" s="2">
        <v>0</v>
      </c>
      <c r="S16" s="8"/>
      <c r="T16" s="8"/>
    </row>
    <row r="17" spans="1:25" x14ac:dyDescent="0.25">
      <c r="A17" s="4">
        <f t="shared" si="21"/>
        <v>0</v>
      </c>
      <c r="B17" s="4">
        <f t="shared" si="22"/>
        <v>0</v>
      </c>
      <c r="C17" s="4">
        <f t="shared" si="30"/>
        <v>0</v>
      </c>
      <c r="D17" s="4">
        <f t="shared" si="23"/>
        <v>0</v>
      </c>
      <c r="E17" s="5">
        <f t="shared" si="24"/>
        <v>0</v>
      </c>
      <c r="F17" s="10" t="e">
        <f t="shared" si="25"/>
        <v>#DIV/0!</v>
      </c>
      <c r="G17" s="10" t="e">
        <f t="shared" si="26"/>
        <v>#DIV/0!</v>
      </c>
      <c r="H17" s="10" t="e">
        <f t="shared" si="27"/>
        <v>#DIV/0!</v>
      </c>
      <c r="I17" s="4" t="e">
        <f>#REF!</f>
        <v>#REF!</v>
      </c>
      <c r="J17" s="4">
        <f t="shared" si="28"/>
        <v>0</v>
      </c>
      <c r="O17">
        <v>0</v>
      </c>
      <c r="P17">
        <f t="shared" si="29"/>
        <v>0</v>
      </c>
      <c r="Q17">
        <f t="shared" si="29"/>
        <v>0</v>
      </c>
      <c r="R17" s="2">
        <v>0</v>
      </c>
      <c r="S17" s="8"/>
      <c r="T17" s="8"/>
      <c r="W17" s="15" t="s">
        <v>41</v>
      </c>
    </row>
    <row r="18" spans="1:25" x14ac:dyDescent="0.25">
      <c r="A18" s="4">
        <f t="shared" si="21"/>
        <v>0</v>
      </c>
      <c r="B18" s="4">
        <f t="shared" si="22"/>
        <v>0</v>
      </c>
      <c r="C18" s="4">
        <f t="shared" si="30"/>
        <v>0</v>
      </c>
      <c r="D18" s="4">
        <f t="shared" si="23"/>
        <v>0</v>
      </c>
      <c r="E18" s="5">
        <f t="shared" si="24"/>
        <v>0</v>
      </c>
      <c r="F18" s="10" t="e">
        <f t="shared" si="25"/>
        <v>#DIV/0!</v>
      </c>
      <c r="G18" s="10" t="e">
        <f t="shared" si="26"/>
        <v>#DIV/0!</v>
      </c>
      <c r="H18" s="10" t="e">
        <f t="shared" si="27"/>
        <v>#DIV/0!</v>
      </c>
      <c r="I18" s="4" t="e">
        <f>#REF!</f>
        <v>#REF!</v>
      </c>
      <c r="J18" s="4">
        <f t="shared" si="28"/>
        <v>0</v>
      </c>
      <c r="O18">
        <v>0</v>
      </c>
      <c r="P18">
        <f t="shared" si="29"/>
        <v>0</v>
      </c>
      <c r="Q18">
        <f t="shared" si="29"/>
        <v>0</v>
      </c>
      <c r="R18" s="2">
        <v>0</v>
      </c>
      <c r="S18" s="8"/>
      <c r="T18" s="8"/>
    </row>
    <row r="19" spans="1:25" ht="15.75" x14ac:dyDescent="0.25">
      <c r="U19" s="18" t="s">
        <v>13</v>
      </c>
      <c r="V19" s="19"/>
      <c r="W19" s="20">
        <v>8300</v>
      </c>
      <c r="X19" s="21" t="s">
        <v>39</v>
      </c>
    </row>
    <row r="20" spans="1:25" ht="38.25" customHeight="1" x14ac:dyDescent="0.25">
      <c r="S20" s="11"/>
      <c r="T20" s="11"/>
      <c r="U20" s="22" t="s">
        <v>14</v>
      </c>
      <c r="V20" s="19"/>
      <c r="W20" s="20">
        <v>2500</v>
      </c>
      <c r="X20" s="23"/>
    </row>
    <row r="21" spans="1:25" ht="15.75" x14ac:dyDescent="0.25">
      <c r="S21" s="11"/>
      <c r="T21" s="11"/>
      <c r="U21" s="18" t="s">
        <v>15</v>
      </c>
      <c r="V21" s="19"/>
      <c r="W21" s="20">
        <f>W19-W20</f>
        <v>5800</v>
      </c>
      <c r="X21" s="23"/>
    </row>
    <row r="22" spans="1:25" ht="15.75" x14ac:dyDescent="0.25">
      <c r="E22" t="s">
        <v>37</v>
      </c>
      <c r="F22" s="7">
        <v>31.66</v>
      </c>
      <c r="G22" s="6">
        <f>F22*10.764</f>
        <v>340.78823999999997</v>
      </c>
      <c r="H22" s="6"/>
      <c r="S22" s="11"/>
      <c r="T22" s="11"/>
      <c r="U22" s="18" t="s">
        <v>16</v>
      </c>
      <c r="V22" s="19"/>
      <c r="W22" s="20">
        <f>W20</f>
        <v>2500</v>
      </c>
      <c r="X22" s="23"/>
    </row>
    <row r="23" spans="1:25" ht="15.75" x14ac:dyDescent="0.25">
      <c r="F23" s="7">
        <v>12.14</v>
      </c>
      <c r="G23" s="6">
        <f>F23*10.764</f>
        <v>130.67496</v>
      </c>
      <c r="S23" s="11"/>
      <c r="T23" s="11"/>
      <c r="U23" s="18" t="s">
        <v>17</v>
      </c>
      <c r="V23" s="24"/>
      <c r="W23" s="25">
        <v>0</v>
      </c>
      <c r="X23" s="26">
        <v>2023</v>
      </c>
    </row>
    <row r="24" spans="1:25" ht="15.75" x14ac:dyDescent="0.25">
      <c r="F24" s="7">
        <f>F22+F23</f>
        <v>43.8</v>
      </c>
      <c r="G24">
        <f>SUM(G22:G23)</f>
        <v>471.46319999999997</v>
      </c>
      <c r="S24" s="11"/>
      <c r="T24" s="11"/>
      <c r="U24" s="18" t="s">
        <v>18</v>
      </c>
      <c r="V24" s="24"/>
      <c r="W24" s="25">
        <f>W25-W23</f>
        <v>60</v>
      </c>
      <c r="X24" s="25">
        <v>2025</v>
      </c>
      <c r="Y24" t="s">
        <v>40</v>
      </c>
    </row>
    <row r="25" spans="1:25" ht="15.75" x14ac:dyDescent="0.25">
      <c r="S25" s="11"/>
      <c r="T25" s="11"/>
      <c r="U25" s="18" t="s">
        <v>19</v>
      </c>
      <c r="V25" s="24"/>
      <c r="W25" s="25">
        <v>60</v>
      </c>
      <c r="X25" s="25"/>
    </row>
    <row r="26" spans="1:25" ht="39" customHeight="1" x14ac:dyDescent="0.25">
      <c r="P26" s="47" t="s">
        <v>42</v>
      </c>
      <c r="Q26" s="47"/>
      <c r="R26" s="47"/>
      <c r="S26" s="47"/>
      <c r="T26" s="48"/>
      <c r="U26" s="22" t="s">
        <v>20</v>
      </c>
      <c r="V26" s="24"/>
      <c r="W26" s="25">
        <f>90*W23/W25</f>
        <v>0</v>
      </c>
      <c r="X26" s="25"/>
    </row>
    <row r="27" spans="1:25" ht="15.75" x14ac:dyDescent="0.25">
      <c r="U27" s="18"/>
      <c r="V27" s="27"/>
      <c r="W27" s="28">
        <f>W26%</f>
        <v>0</v>
      </c>
      <c r="X27" s="28"/>
    </row>
    <row r="28" spans="1:25" ht="15.75" x14ac:dyDescent="0.25">
      <c r="P28" s="15" t="s">
        <v>30</v>
      </c>
      <c r="Q28" s="15" t="s">
        <v>31</v>
      </c>
      <c r="R28" s="15" t="s">
        <v>32</v>
      </c>
      <c r="S28" s="15" t="s">
        <v>33</v>
      </c>
      <c r="T28" s="13"/>
      <c r="U28" s="18" t="s">
        <v>21</v>
      </c>
      <c r="V28" s="19"/>
      <c r="W28" s="20">
        <f>W22*W27</f>
        <v>0</v>
      </c>
      <c r="X28" s="23"/>
    </row>
    <row r="29" spans="1:25" ht="15.75" x14ac:dyDescent="0.25">
      <c r="Q29">
        <f>N17</f>
        <v>0</v>
      </c>
      <c r="R29" s="16">
        <f>N15</f>
        <v>0</v>
      </c>
      <c r="S29" s="16">
        <f>R29*Q29</f>
        <v>0</v>
      </c>
      <c r="U29" s="18" t="s">
        <v>22</v>
      </c>
      <c r="V29" s="19"/>
      <c r="W29" s="20">
        <f>W22-W28</f>
        <v>2500</v>
      </c>
      <c r="X29" s="23"/>
    </row>
    <row r="30" spans="1:25" ht="15.75" x14ac:dyDescent="0.25">
      <c r="R30" s="6" t="s">
        <v>33</v>
      </c>
      <c r="S30" s="17">
        <f>SUM(S29:S29)</f>
        <v>0</v>
      </c>
      <c r="U30" s="18" t="s">
        <v>15</v>
      </c>
      <c r="V30" s="19"/>
      <c r="W30" s="20">
        <f>W21</f>
        <v>5800</v>
      </c>
      <c r="X30" s="23"/>
    </row>
    <row r="31" spans="1:25" ht="15.75" x14ac:dyDescent="0.25">
      <c r="R31" s="6" t="s">
        <v>24</v>
      </c>
      <c r="S31" s="17">
        <f>S30*90%</f>
        <v>0</v>
      </c>
      <c r="U31" s="24"/>
      <c r="V31" s="19"/>
      <c r="W31" s="20"/>
      <c r="X31" s="23"/>
    </row>
    <row r="32" spans="1:25" ht="15.75" x14ac:dyDescent="0.25">
      <c r="R32" s="6" t="s">
        <v>34</v>
      </c>
      <c r="S32" s="17">
        <f>S30*80%</f>
        <v>0</v>
      </c>
      <c r="U32" s="29" t="s">
        <v>23</v>
      </c>
      <c r="V32" s="30"/>
      <c r="W32" s="21">
        <f>W30+W29</f>
        <v>8300</v>
      </c>
      <c r="X32" s="23"/>
    </row>
    <row r="33" spans="15:24" ht="15.75" x14ac:dyDescent="0.25">
      <c r="S33" s="11"/>
      <c r="T33" s="11"/>
      <c r="U33" s="24"/>
      <c r="V33" s="24"/>
      <c r="W33" s="25"/>
      <c r="X33" s="25"/>
    </row>
    <row r="34" spans="15:24" ht="15.75" x14ac:dyDescent="0.25">
      <c r="S34" s="11"/>
      <c r="T34" s="11"/>
      <c r="U34" s="29" t="s">
        <v>38</v>
      </c>
      <c r="V34" s="31"/>
      <c r="W34" s="26">
        <v>471</v>
      </c>
      <c r="X34" s="25"/>
    </row>
    <row r="35" spans="15:24" ht="15.75" x14ac:dyDescent="0.25">
      <c r="P35" s="14" t="s">
        <v>29</v>
      </c>
      <c r="S35" s="11"/>
      <c r="T35" s="12"/>
      <c r="U35" s="18" t="s">
        <v>43</v>
      </c>
      <c r="V35" s="32"/>
      <c r="W35" s="33">
        <f>W32*W34+X36</f>
        <v>3909300</v>
      </c>
      <c r="X35" s="34"/>
    </row>
    <row r="36" spans="15:24" ht="15.75" x14ac:dyDescent="0.25">
      <c r="S36" s="12"/>
      <c r="T36" s="11"/>
      <c r="U36" s="18" t="s">
        <v>24</v>
      </c>
      <c r="V36" s="24"/>
      <c r="W36" s="35">
        <f>W35*0.9</f>
        <v>3518370</v>
      </c>
      <c r="X36" s="36"/>
    </row>
    <row r="37" spans="15:24" ht="15.75" x14ac:dyDescent="0.25">
      <c r="S37" s="11"/>
      <c r="T37" s="11"/>
      <c r="U37" s="18" t="s">
        <v>25</v>
      </c>
      <c r="V37" s="24"/>
      <c r="W37" s="35">
        <f>W35*0.8</f>
        <v>3127440</v>
      </c>
      <c r="X37" s="35"/>
    </row>
    <row r="38" spans="15:24" ht="15.75" x14ac:dyDescent="0.25">
      <c r="O38" s="11"/>
      <c r="P38" s="11"/>
      <c r="Q38" s="11"/>
      <c r="R38" s="11"/>
      <c r="S38" s="11"/>
      <c r="T38" s="11"/>
      <c r="U38" s="18"/>
      <c r="V38" s="24"/>
      <c r="W38" s="37"/>
      <c r="X38" s="25"/>
    </row>
    <row r="39" spans="15:24" ht="15.75" x14ac:dyDescent="0.25">
      <c r="U39" s="38" t="s">
        <v>26</v>
      </c>
      <c r="V39" s="39"/>
      <c r="W39" s="40">
        <f>W20*W34</f>
        <v>1177500</v>
      </c>
      <c r="X39" s="40"/>
    </row>
    <row r="40" spans="15:24" ht="15.75" x14ac:dyDescent="0.25">
      <c r="U40" s="18" t="s">
        <v>27</v>
      </c>
      <c r="V40" s="24"/>
      <c r="W40" s="37"/>
      <c r="X40" s="37"/>
    </row>
    <row r="41" spans="15:24" ht="15.75" x14ac:dyDescent="0.25">
      <c r="U41" s="41" t="s">
        <v>28</v>
      </c>
      <c r="V41" s="37"/>
      <c r="W41" s="35">
        <f>W35*0.025/12</f>
        <v>8144.375</v>
      </c>
      <c r="X41" s="35"/>
    </row>
  </sheetData>
  <mergeCells count="3">
    <mergeCell ref="A9:R9"/>
    <mergeCell ref="A2:R2"/>
    <mergeCell ref="P26:T2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Q24" sqref="Q24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2023-11-17T10:14:22Z</dcterms:modified>
</cp:coreProperties>
</file>