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716182A-703E-420D-AD8E-16B5C5F208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" i="1" l="1"/>
  <c r="M14" i="1"/>
  <c r="N13" i="1"/>
  <c r="M13" i="1"/>
  <c r="F13" i="1"/>
  <c r="I10" i="1"/>
  <c r="J22" i="1"/>
  <c r="J21" i="1"/>
  <c r="J20" i="1"/>
  <c r="J17" i="1"/>
  <c r="J16" i="1"/>
  <c r="J15" i="1"/>
  <c r="J14" i="1"/>
  <c r="J13" i="1"/>
  <c r="B38" i="1"/>
  <c r="B37" i="1"/>
  <c r="B36" i="1"/>
  <c r="B35" i="1"/>
  <c r="B20" i="1"/>
  <c r="F5" i="1"/>
  <c r="H10" i="1"/>
  <c r="H9" i="1"/>
  <c r="H8" i="1"/>
  <c r="H7" i="1"/>
  <c r="H6" i="1"/>
  <c r="C31" i="1"/>
  <c r="G10" i="1"/>
  <c r="G13" i="1"/>
  <c r="G9" i="1"/>
  <c r="G8" i="1"/>
  <c r="G7" i="1"/>
  <c r="G6" i="1"/>
  <c r="G5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<sst xmlns="http://schemas.openxmlformats.org/spreadsheetml/2006/main" count="33" uniqueCount="31">
  <si>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</si>
  <si>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</si>
  <si>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</si>
  <si>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</si>
  <si>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</si>
  <si>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</si>
  <si>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</si>
  <si>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</si>
  <si>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</si>
  <si>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</si>
  <si>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</si>
  <si>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</si>
  <si>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</si>
  <si>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</si>
  <si>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</si>
  <si>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</si>
  <si>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</si>
  <si>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</si>
  <si>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</si>
  <si>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</si>
  <si>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</si>
  <si>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</si>
  <si>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</si>
  <si>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</si>
  <si>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</si>
  <si>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</si>
  <si>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</si>
  <si>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</si>
  <si>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</si>
  <si>
    <t>FB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</si>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</sst>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354261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EEEE38-04E8-44BF-830F-448E84F1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5586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90255-EB9E-4B18-8F24-6CF0E3BA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173176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6F860-4B20-417D-BB79-58530E97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65176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289C7-F23F-4646-82F8-9C76779C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354087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076396-F74E-4C18-ABC3-06F68D33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07912" cy="7611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C178D2-7A4C-455E-9BD3-FB69989C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A5BDD-F7D3-4FDB-8772-D0342662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661127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467471</xdr:colOff>
      <xdr:row>33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22AF4-2129-4915-97AB-76EB8C48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44271" cy="638264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191207</xdr:colOff>
      <xdr:row>33</xdr:row>
      <xdr:rowOff>181878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7D09B-8310-4C53-9784-6F6810AD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068007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11800</v>
      </c>
      <c r="C3" s="38"/>
      <c r="D3" s="35"/>
      <c r="E3" s="10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2700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9100</v>
      </c>
      <c r="C5" s="38"/>
      <c r="D5" s="35"/>
      <c r="E5" s="17"/>
      <c r="F5" s="17">
        <f>G10*1.1</f>
        <v>483.58561680000003</v>
      </c>
      <c r="G5" s="7">
        <f>16.59*10.764</f>
        <v>178.57476</v>
      </c>
      <c r="H5" s="23"/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2700</v>
      </c>
      <c r="C6" s="38"/>
      <c r="D6" s="35"/>
      <c r="E6" s="35"/>
      <c r="F6" s="35"/>
      <c r="G6" s="21">
        <f>2.205*10.764</f>
        <v>23.73462</v>
      </c>
      <c r="H6" s="23">
        <f>G6/1.1</f>
        <v>21.576927272727271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6</v>
      </c>
      <c r="C7" s="29"/>
      <c r="D7" s="44"/>
      <c r="E7" s="48"/>
      <c r="F7" s="35"/>
      <c r="G7" s="21">
        <f>3.862*10.764</f>
        <v>41.570568000000002</v>
      </c>
      <c r="H7" s="23">
        <f>G7/1.1</f>
        <v>37.791425454545454</v>
      </c>
      <c r="I7" s="15"/>
      <c r="J7" s="15"/>
      <c r="M7" s="52"/>
      <c r="N7" s="53"/>
      <c r="O7" s="6"/>
    </row>
    <row r="8" spans="1:15" ht="16.5" x14ac:dyDescent="0.3">
      <c r="A8" s="27" t="s">
        <v>5</v>
      </c>
      <c r="B8" s="29">
        <f>B9-B7</f>
        <v>54</v>
      </c>
      <c r="C8" s="29"/>
      <c r="D8" s="45"/>
      <c r="E8" s="49"/>
      <c r="F8" s="35"/>
      <c r="G8" s="22">
        <f>14.06*10.764</f>
        <v>151.34183999999999</v>
      </c>
      <c r="H8" s="23">
        <f>G8/1.1</f>
        <v>137.5834909090909</v>
      </c>
      <c r="I8" s="15"/>
      <c r="J8" s="15"/>
      <c r="M8" s="52"/>
      <c r="N8" s="53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8"/>
      <c r="F9" s="50"/>
      <c r="G9" s="40">
        <f>4.125*10.764</f>
        <v>44.401499999999999</v>
      </c>
      <c r="H9" s="23">
        <f>G9/1.1</f>
        <v>40.364999999999995</v>
      </c>
      <c r="I9" s="15"/>
      <c r="J9" s="15"/>
      <c r="K9" s="12"/>
      <c r="L9" s="12"/>
      <c r="M9" s="11"/>
      <c r="N9" s="53"/>
      <c r="O9" s="6"/>
    </row>
    <row r="10" spans="1:15" ht="33" x14ac:dyDescent="0.3">
      <c r="A10" s="28" t="s">
        <v>7</v>
      </c>
      <c r="B10" s="29">
        <f>90*B7/B9</f>
        <v>9</v>
      </c>
      <c r="C10" s="29"/>
      <c r="D10" s="44"/>
      <c r="E10" s="48"/>
      <c r="F10" s="35"/>
      <c r="G10" s="20">
        <f>SUM(G5:G9)</f>
        <v>439.623288</v>
      </c>
      <c r="H10" s="22">
        <f>SUM(H6:H9)</f>
        <v>237.31684363636361</v>
      </c>
      <c r="I10" s="55">
        <f>H10+G5</f>
        <v>415.89160363636358</v>
      </c>
      <c r="J10" s="15"/>
      <c r="K10" s="12"/>
      <c r="L10" s="12"/>
      <c r="M10" s="11"/>
      <c r="N10" s="53"/>
      <c r="O10" s="6"/>
    </row>
    <row r="11" spans="1:15" ht="16.5" x14ac:dyDescent="0.3">
      <c r="A11" s="27"/>
      <c r="B11" s="39">
        <f>B10%</f>
        <v>0.09</v>
      </c>
      <c r="C11" s="39"/>
      <c r="D11" s="46"/>
      <c r="E11" s="51"/>
      <c r="F11" s="35"/>
      <c r="G11" s="21"/>
      <c r="H11" s="22"/>
      <c r="I11" s="15"/>
      <c r="J11" s="15"/>
      <c r="K11" s="12"/>
      <c r="L11" s="12"/>
      <c r="M11" s="11"/>
      <c r="N11" s="54"/>
      <c r="O11" s="6"/>
    </row>
    <row r="12" spans="1:15" ht="16.5" x14ac:dyDescent="0.3">
      <c r="A12" s="27" t="s">
        <v>8</v>
      </c>
      <c r="B12" s="38">
        <f>B6*B11</f>
        <v>243</v>
      </c>
      <c r="C12" s="38"/>
      <c r="D12" s="47"/>
      <c r="E12" s="48"/>
      <c r="F12" s="35" t="s">
        <v>28</v>
      </c>
      <c r="G12" s="21" t="s">
        <v>29</v>
      </c>
      <c r="H12" s="22" t="s">
        <v>30</v>
      </c>
      <c r="I12" s="55"/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2457</v>
      </c>
      <c r="C13" s="38"/>
      <c r="D13" s="47"/>
      <c r="E13" s="1"/>
      <c r="F13" s="10">
        <f>307+8</f>
        <v>315</v>
      </c>
      <c r="G13" s="22">
        <f>31+18</f>
        <v>49</v>
      </c>
      <c r="H13" s="22">
        <v>44</v>
      </c>
      <c r="I13" s="55"/>
      <c r="J13" s="15">
        <f>10.3*8.94</f>
        <v>92.082000000000008</v>
      </c>
      <c r="K13" s="12"/>
      <c r="L13" s="12"/>
      <c r="M13" s="11">
        <f>91+117+45+11+17+8+20</f>
        <v>309</v>
      </c>
      <c r="N13" s="8">
        <f>31+18+44</f>
        <v>93</v>
      </c>
      <c r="O13" s="6"/>
    </row>
    <row r="14" spans="1:15" ht="16.5" x14ac:dyDescent="0.3">
      <c r="A14" s="27" t="s">
        <v>2</v>
      </c>
      <c r="B14" s="38">
        <f>B5</f>
        <v>9100</v>
      </c>
      <c r="C14" s="38"/>
      <c r="D14" s="35"/>
      <c r="E14" s="10"/>
      <c r="F14" s="12"/>
      <c r="H14" s="22"/>
      <c r="I14" s="15"/>
      <c r="J14" s="15">
        <f>3.65*3.07</f>
        <v>11.205499999999999</v>
      </c>
      <c r="K14" s="12"/>
      <c r="L14" s="12"/>
      <c r="M14" s="57">
        <f>M13+N13</f>
        <v>402</v>
      </c>
      <c r="N14" s="8"/>
      <c r="O14" s="6"/>
    </row>
    <row r="15" spans="1:15" ht="16.5" x14ac:dyDescent="0.3">
      <c r="A15" s="27" t="s">
        <v>10</v>
      </c>
      <c r="B15" s="38">
        <f>B14+B13</f>
        <v>11557</v>
      </c>
      <c r="C15" s="38"/>
      <c r="D15" s="35"/>
      <c r="E15" s="10"/>
      <c r="F15" s="12"/>
      <c r="G15" s="24"/>
      <c r="H15" s="22"/>
      <c r="I15" s="12"/>
      <c r="J15" s="12">
        <f>4.71*3.76</f>
        <v>17.709599999999998</v>
      </c>
      <c r="K15" s="12"/>
      <c r="L15" s="12"/>
      <c r="M15" s="57">
        <f>G10-M14</f>
        <v>37.623288000000002</v>
      </c>
      <c r="N15" s="8"/>
      <c r="O15" s="6"/>
    </row>
    <row r="16" spans="1:15" ht="16.5" x14ac:dyDescent="0.3">
      <c r="A16" s="27" t="s">
        <v>23</v>
      </c>
      <c r="B16" s="30">
        <v>440</v>
      </c>
      <c r="C16" s="30"/>
      <c r="D16" s="31"/>
      <c r="E16" s="10"/>
      <c r="F16" s="22"/>
      <c r="G16" s="25"/>
      <c r="H16" s="21"/>
      <c r="I16" s="10"/>
      <c r="J16">
        <f>6.74*6.68</f>
        <v>45.023200000000003</v>
      </c>
      <c r="N16" s="53"/>
      <c r="O16" s="6"/>
    </row>
    <row r="17" spans="1:15" ht="16.5" x14ac:dyDescent="0.3">
      <c r="A17" s="27" t="s">
        <v>11</v>
      </c>
      <c r="B17" s="32">
        <f>B15*B16</f>
        <v>5085080</v>
      </c>
      <c r="C17" s="32"/>
      <c r="D17" s="33"/>
      <c r="E17" s="10"/>
      <c r="F17" s="22"/>
      <c r="G17" s="22"/>
      <c r="H17" s="21"/>
      <c r="I17" s="10"/>
      <c r="J17">
        <f>2.81*7.17</f>
        <v>20.1477</v>
      </c>
      <c r="N17" s="21"/>
      <c r="O17" s="41"/>
    </row>
    <row r="18" spans="1:15" ht="16.5" hidden="1" x14ac:dyDescent="0.3">
      <c r="A18" s="27" t="s">
        <v>25</v>
      </c>
      <c r="B18" s="32">
        <f>B17*0.9</f>
        <v>4576572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4068064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B4*484</f>
        <v>1306800</v>
      </c>
      <c r="C20" s="34"/>
      <c r="D20" s="35"/>
      <c r="E20" s="10"/>
      <c r="F20" s="10"/>
      <c r="G20" s="10"/>
      <c r="J20">
        <f>8.47*13.79</f>
        <v>116.8013</v>
      </c>
    </row>
    <row r="21" spans="1:15" ht="16.5" x14ac:dyDescent="0.3">
      <c r="A21" s="29" t="s">
        <v>16</v>
      </c>
      <c r="B21" s="42">
        <f>B17*0.03/12</f>
        <v>12712.699999999999</v>
      </c>
      <c r="C21" s="34"/>
      <c r="D21" s="34"/>
      <c r="E21" s="10"/>
      <c r="J21">
        <f>1*4</f>
        <v>4</v>
      </c>
    </row>
    <row r="22" spans="1:15" x14ac:dyDescent="0.25">
      <c r="B22" s="19"/>
      <c r="C22" s="19"/>
      <c r="J22">
        <f>SUM(J13:J21)</f>
        <v>306.96929999999998</v>
      </c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56" t="s">
        <v>20</v>
      </c>
      <c r="C26" s="56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56"/>
      <c r="C27" s="56">
        <v>410</v>
      </c>
      <c r="D27" s="16"/>
      <c r="E27" s="16"/>
      <c r="F27" s="16">
        <v>4990000</v>
      </c>
      <c r="G27" s="17">
        <f t="shared" ref="G27:G33" si="0">F27/C27</f>
        <v>12170.731707317073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56"/>
      <c r="C28" s="56">
        <v>460</v>
      </c>
      <c r="D28" s="16"/>
      <c r="E28" s="16"/>
      <c r="F28" s="16">
        <v>4900000</v>
      </c>
      <c r="G28" s="17">
        <f t="shared" si="0"/>
        <v>10652.173913043478</v>
      </c>
      <c r="H28" s="17" t="e">
        <f>F28/D28</f>
        <v>#DIV/0!</v>
      </c>
      <c r="I28" s="17" t="e">
        <f t="shared" si="1"/>
        <v>#DIV/0!</v>
      </c>
      <c r="J28" s="16">
        <f t="shared" ref="J28:J32" si="2">D28/C28</f>
        <v>0</v>
      </c>
      <c r="K28" s="26"/>
    </row>
    <row r="29" spans="1:15" x14ac:dyDescent="0.25">
      <c r="B29" s="56"/>
      <c r="C29" s="56">
        <v>460</v>
      </c>
      <c r="D29" s="16"/>
      <c r="E29" s="16"/>
      <c r="F29" s="17">
        <v>4550000</v>
      </c>
      <c r="G29" s="17">
        <f t="shared" si="0"/>
        <v>9891.3043478260861</v>
      </c>
      <c r="H29" s="17" t="e">
        <f t="shared" ref="H29:H33" si="3">F29/D29</f>
        <v>#DIV/0!</v>
      </c>
      <c r="I29" s="17" t="e">
        <f t="shared" si="1"/>
        <v>#DIV/0!</v>
      </c>
      <c r="J29" s="16">
        <f t="shared" si="2"/>
        <v>0</v>
      </c>
    </row>
    <row r="30" spans="1:15" x14ac:dyDescent="0.25">
      <c r="B30" s="56"/>
      <c r="C30" s="56">
        <v>410</v>
      </c>
      <c r="D30" s="16"/>
      <c r="E30" s="16"/>
      <c r="F30" s="17">
        <v>5120000</v>
      </c>
      <c r="G30" s="17">
        <f t="shared" si="0"/>
        <v>12487.804878048781</v>
      </c>
      <c r="H30" s="17" t="e">
        <f t="shared" si="3"/>
        <v>#DIV/0!</v>
      </c>
      <c r="I30" s="17" t="e">
        <f t="shared" si="1"/>
        <v>#DIV/0!</v>
      </c>
      <c r="J30" s="16">
        <f t="shared" si="2"/>
        <v>0</v>
      </c>
    </row>
    <row r="31" spans="1:15" x14ac:dyDescent="0.25">
      <c r="B31" s="56">
        <v>680</v>
      </c>
      <c r="C31" s="56">
        <f>B31/1.45</f>
        <v>468.9655172413793</v>
      </c>
      <c r="D31" s="16"/>
      <c r="E31" s="16"/>
      <c r="F31" s="17">
        <v>4600000</v>
      </c>
      <c r="G31" s="17">
        <f t="shared" si="0"/>
        <v>9808.8235294117658</v>
      </c>
      <c r="H31" s="17" t="e">
        <f t="shared" si="3"/>
        <v>#DIV/0!</v>
      </c>
      <c r="I31" s="17">
        <f t="shared" si="1"/>
        <v>6764.7058823529414</v>
      </c>
      <c r="J31" s="16">
        <f t="shared" si="2"/>
        <v>0</v>
      </c>
    </row>
    <row r="32" spans="1:15" x14ac:dyDescent="0.25">
      <c r="B32" s="56"/>
      <c r="C32" s="56">
        <v>650</v>
      </c>
      <c r="D32" s="16">
        <v>1080</v>
      </c>
      <c r="E32" s="16"/>
      <c r="F32" s="17">
        <v>7000000</v>
      </c>
      <c r="G32" s="17">
        <f t="shared" si="0"/>
        <v>10769.23076923077</v>
      </c>
      <c r="H32" s="17">
        <f t="shared" si="3"/>
        <v>6481.4814814814818</v>
      </c>
      <c r="I32" s="17" t="e">
        <f t="shared" si="1"/>
        <v>#DIV/0!</v>
      </c>
      <c r="J32" s="16">
        <f t="shared" si="2"/>
        <v>1.6615384615384616</v>
      </c>
    </row>
    <row r="33" spans="1:10" x14ac:dyDescent="0.25">
      <c r="B33" s="56"/>
      <c r="C33" s="56"/>
      <c r="D33" s="16"/>
      <c r="E33" s="16"/>
      <c r="F33" s="16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/>
    </row>
    <row r="34" spans="1:10" x14ac:dyDescent="0.25">
      <c r="B34" s="13" t="s">
        <v>22</v>
      </c>
    </row>
    <row r="35" spans="1:10" x14ac:dyDescent="0.25">
      <c r="B35" s="13">
        <f>45.485*10.764</f>
        <v>489.60053999999997</v>
      </c>
      <c r="C35" s="13">
        <v>5000000</v>
      </c>
      <c r="D35">
        <f t="shared" ref="D35:D40" si="4">C35/B35</f>
        <v>10212.407036969364</v>
      </c>
      <c r="E35">
        <v>240000</v>
      </c>
      <c r="F35">
        <v>30000</v>
      </c>
      <c r="G35" s="10">
        <f>F35+E35+C35</f>
        <v>5270000</v>
      </c>
      <c r="H35">
        <f>G35/B35</f>
        <v>10763.877016965709</v>
      </c>
      <c r="I35" s="10"/>
    </row>
    <row r="36" spans="1:10" x14ac:dyDescent="0.25">
      <c r="B36" s="13">
        <f>47.18*10.764</f>
        <v>507.84551999999996</v>
      </c>
      <c r="C36" s="13">
        <v>5660000</v>
      </c>
      <c r="D36">
        <f t="shared" si="4"/>
        <v>11145.121453468764</v>
      </c>
      <c r="E36">
        <v>163600</v>
      </c>
      <c r="F36">
        <v>23400</v>
      </c>
      <c r="G36" s="10">
        <f>F36+E36+C36</f>
        <v>5847000</v>
      </c>
      <c r="H36">
        <f>G36/B36</f>
        <v>11513.343664033899</v>
      </c>
      <c r="I36" s="10"/>
    </row>
    <row r="37" spans="1:10" x14ac:dyDescent="0.25">
      <c r="B37" s="13">
        <f>47.18*10.764</f>
        <v>507.84551999999996</v>
      </c>
      <c r="C37" s="13">
        <v>6000000</v>
      </c>
      <c r="D37">
        <f t="shared" si="4"/>
        <v>11814.616381769009</v>
      </c>
      <c r="E37">
        <v>240000</v>
      </c>
      <c r="F37">
        <v>30000</v>
      </c>
      <c r="G37" s="10">
        <f>F37+E37+C37</f>
        <v>6270000</v>
      </c>
      <c r="H37">
        <f>G37/B37</f>
        <v>12346.274118948613</v>
      </c>
    </row>
    <row r="38" spans="1:10" ht="15.75" x14ac:dyDescent="0.25">
      <c r="A38" s="11"/>
      <c r="B38" s="13">
        <f>44.971*10.764</f>
        <v>484.06784399999992</v>
      </c>
      <c r="C38" s="13">
        <v>5505000</v>
      </c>
      <c r="D38">
        <f t="shared" si="4"/>
        <v>11372.37283623409</v>
      </c>
      <c r="E38">
        <v>392000</v>
      </c>
      <c r="F38">
        <v>30000</v>
      </c>
      <c r="G38" s="10">
        <f>F38+E38+C38</f>
        <v>5927000</v>
      </c>
      <c r="H38">
        <f>G38/B38</f>
        <v>12244.151462372289</v>
      </c>
    </row>
    <row r="39" spans="1:10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0" ht="15.75" x14ac:dyDescent="0.25">
      <c r="A40" s="11"/>
      <c r="D40" t="e">
        <f t="shared" si="4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FA2-B9D7-4186-945C-6284C6ECB1A6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2023-11-21T04:38:51Z</dcterms:modified>
</cp:coreProperties>
</file>