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Asok Devkar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PLAN AREA " sheetId="4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C17" i="25"/>
  <c r="D30" i="23"/>
  <c r="I15" i="40"/>
  <c r="I11" i="40"/>
  <c r="J17" i="40"/>
  <c r="I17" i="40"/>
  <c r="H17" i="40"/>
  <c r="H11" i="40"/>
  <c r="H15" i="40"/>
  <c r="H13" i="40"/>
  <c r="H14" i="40"/>
  <c r="H12" i="40"/>
  <c r="H10" i="40"/>
  <c r="H9" i="40"/>
  <c r="H5" i="40"/>
  <c r="H6" i="40"/>
  <c r="H7" i="40"/>
  <c r="H8" i="40"/>
  <c r="H4" i="40"/>
  <c r="D29" i="23"/>
  <c r="D28" i="23"/>
  <c r="P12" i="4" l="1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P4" i="4"/>
  <c r="P3" i="4"/>
  <c r="P2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2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0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<sst xmlns="http://schemas.openxmlformats.org/spreadsheetml/2006/main" count="133" uniqueCount="100">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</sst>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43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123825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743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238125</xdr:colOff>
      <xdr:row>19</xdr:row>
      <xdr:rowOff>142875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24525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238125</xdr:colOff>
      <xdr:row>19</xdr:row>
      <xdr:rowOff>114300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684184" cy="3733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42035</v>
      </c>
      <c r="F2" s="71"/>
      <c r="G2" s="117" t="s">
        <v>77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40000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40000</v>
      </c>
      <c r="D5" s="56" t="s">
        <v>61</v>
      </c>
      <c r="E5" s="57">
        <f>ROUND(C5/10.764,0)</f>
        <v>3716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20000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20000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0.28000000000000003</v>
      </c>
      <c r="D8" s="98">
        <f>1-C8</f>
        <v>0.72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14400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34400</v>
      </c>
      <c r="D10" s="56" t="s">
        <v>61</v>
      </c>
      <c r="E10" s="57">
        <f>ROUND(C10/10.764,0)</f>
        <v>3196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1995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28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32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647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22">
        <f>E10*C16</f>
        <v>2067812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1294000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" workbookViewId="0">
      <selection activeCell="I20" sqref="I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4200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28</v>
      </c>
      <c r="D7" s="24"/>
      <c r="F7" s="74"/>
      <c r="G7" s="74"/>
    </row>
    <row r="8" spans="1:9">
      <c r="A8" s="15" t="s">
        <v>18</v>
      </c>
      <c r="B8" s="23"/>
      <c r="C8" s="24">
        <f>C9-C7</f>
        <v>32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42</v>
      </c>
      <c r="D10" s="24"/>
      <c r="F10" s="74"/>
      <c r="G10" s="74"/>
    </row>
    <row r="11" spans="1:9">
      <c r="A11" s="15"/>
      <c r="B11" s="25"/>
      <c r="C11" s="26">
        <f>C10%</f>
        <v>0.42</v>
      </c>
      <c r="D11" s="26"/>
      <c r="F11" s="74"/>
      <c r="G11" s="74"/>
    </row>
    <row r="12" spans="1:9">
      <c r="A12" s="15" t="s">
        <v>21</v>
      </c>
      <c r="B12" s="18"/>
      <c r="C12" s="19">
        <f>C6*C11</f>
        <v>840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1160</v>
      </c>
      <c r="D13" s="22"/>
      <c r="F13" s="74"/>
      <c r="G13" s="74"/>
    </row>
    <row r="14" spans="1:9">
      <c r="A14" s="15" t="s">
        <v>15</v>
      </c>
      <c r="B14" s="18"/>
      <c r="C14" s="19">
        <f>C5</f>
        <v>2200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3360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647</v>
      </c>
      <c r="D18" s="72"/>
      <c r="E18" s="73"/>
      <c r="F18" s="74"/>
      <c r="G18" s="74"/>
    </row>
    <row r="19" spans="1:7">
      <c r="A19" s="15"/>
      <c r="B19" s="6"/>
      <c r="C19" s="29">
        <f>C18*C16</f>
        <v>2173920</v>
      </c>
      <c r="D19" s="74" t="s">
        <v>68</v>
      </c>
      <c r="E19" s="29"/>
      <c r="F19" s="74" t="s">
        <v>68</v>
      </c>
      <c r="G19" s="74"/>
    </row>
    <row r="20" spans="1:7">
      <c r="A20" s="15"/>
      <c r="C20" s="30">
        <f>C19*95%</f>
        <v>2065224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1739136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1294000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4529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52.98</v>
      </c>
      <c r="D28" s="121">
        <f>C28*10.764</f>
        <v>570.27671999999995</v>
      </c>
    </row>
    <row r="29" spans="1:7">
      <c r="C29">
        <v>7.14</v>
      </c>
      <c r="D29" s="121">
        <f>C29*10.764</f>
        <v>76.854959999999991</v>
      </c>
    </row>
    <row r="30" spans="1:7">
      <c r="C30"/>
      <c r="D30" s="121">
        <f>SUM(D28:D29)</f>
        <v>647.13167999999996</v>
      </c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Q26" sqref="Q2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1230</v>
      </c>
      <c r="C2" s="4">
        <f t="shared" ref="C2:C15" si="2">B2*1.2</f>
        <v>1476</v>
      </c>
      <c r="D2" s="4">
        <f t="shared" ref="D2:D15" si="3">C2*1.2</f>
        <v>1771.2</v>
      </c>
      <c r="E2" s="5">
        <f t="shared" ref="E2:E15" si="4">R2</f>
        <v>6000000</v>
      </c>
      <c r="F2" s="115">
        <f t="shared" ref="F2:F15" si="5">ROUND((E2/B2),0)</f>
        <v>4878</v>
      </c>
      <c r="G2" s="115">
        <f t="shared" ref="G2:G15" si="6">ROUND((E2/C2),0)</f>
        <v>4065</v>
      </c>
      <c r="H2" s="115">
        <f t="shared" ref="H2:H15" si="7">ROUND((E2/D2),0)</f>
        <v>3388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>
        <v>1</v>
      </c>
      <c r="O2" s="71">
        <v>0</v>
      </c>
      <c r="P2" s="71">
        <f t="shared" ref="P2:P11" si="10">O2/1.2</f>
        <v>0</v>
      </c>
      <c r="Q2" s="71">
        <v>1230</v>
      </c>
      <c r="R2" s="2">
        <v>6000000</v>
      </c>
      <c r="S2" s="2"/>
      <c r="T2" s="2"/>
      <c r="AA2" s="65"/>
    </row>
    <row r="3" spans="1:35">
      <c r="A3" s="4">
        <f t="shared" si="0"/>
        <v>2</v>
      </c>
      <c r="B3" s="4">
        <f t="shared" si="1"/>
        <v>915</v>
      </c>
      <c r="C3" s="4">
        <f t="shared" si="2"/>
        <v>1098</v>
      </c>
      <c r="D3" s="4">
        <f t="shared" si="3"/>
        <v>1317.6</v>
      </c>
      <c r="E3" s="5">
        <f t="shared" si="4"/>
        <v>4200000</v>
      </c>
      <c r="F3" s="115">
        <f t="shared" si="5"/>
        <v>4590</v>
      </c>
      <c r="G3" s="115">
        <f t="shared" si="6"/>
        <v>3825</v>
      </c>
      <c r="H3" s="115">
        <f t="shared" si="7"/>
        <v>3188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>
        <v>2</v>
      </c>
      <c r="O3" s="71">
        <v>0</v>
      </c>
      <c r="P3" s="71">
        <f t="shared" si="10"/>
        <v>0</v>
      </c>
      <c r="Q3" s="71">
        <v>915</v>
      </c>
      <c r="R3" s="2">
        <v>4200000</v>
      </c>
      <c r="S3" s="2"/>
      <c r="T3" s="2"/>
      <c r="AE3" s="65"/>
    </row>
    <row r="4" spans="1:35">
      <c r="A4" s="4">
        <f t="shared" si="0"/>
        <v>3</v>
      </c>
      <c r="B4" s="4">
        <f t="shared" si="1"/>
        <v>616</v>
      </c>
      <c r="C4" s="4">
        <f t="shared" si="2"/>
        <v>739.19999999999993</v>
      </c>
      <c r="D4" s="4">
        <f t="shared" si="3"/>
        <v>887.03999999999985</v>
      </c>
      <c r="E4" s="5">
        <f t="shared" si="4"/>
        <v>2800000</v>
      </c>
      <c r="F4" s="115">
        <f t="shared" si="5"/>
        <v>4545</v>
      </c>
      <c r="G4" s="115">
        <f t="shared" si="6"/>
        <v>3788</v>
      </c>
      <c r="H4" s="115">
        <f t="shared" si="7"/>
        <v>3157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>
        <v>3</v>
      </c>
      <c r="O4" s="71">
        <v>0</v>
      </c>
      <c r="P4" s="71">
        <f t="shared" si="10"/>
        <v>0</v>
      </c>
      <c r="Q4" s="71">
        <v>616</v>
      </c>
      <c r="R4" s="2">
        <v>2800000</v>
      </c>
      <c r="S4" s="2"/>
      <c r="T4" s="2"/>
    </row>
    <row r="5" spans="1:35">
      <c r="A5" s="4">
        <f t="shared" si="0"/>
        <v>4</v>
      </c>
      <c r="B5" s="4">
        <f t="shared" si="1"/>
        <v>666</v>
      </c>
      <c r="C5" s="4">
        <f t="shared" si="2"/>
        <v>799.19999999999993</v>
      </c>
      <c r="D5" s="4">
        <f t="shared" si="3"/>
        <v>959.03999999999985</v>
      </c>
      <c r="E5" s="5">
        <f t="shared" si="4"/>
        <v>3600000</v>
      </c>
      <c r="F5" s="115">
        <f t="shared" si="5"/>
        <v>5405</v>
      </c>
      <c r="G5" s="115">
        <f t="shared" si="6"/>
        <v>4505</v>
      </c>
      <c r="H5" s="115">
        <f t="shared" si="7"/>
        <v>3754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>
        <v>4</v>
      </c>
      <c r="O5" s="71">
        <v>0</v>
      </c>
      <c r="P5" s="71">
        <f t="shared" si="10"/>
        <v>0</v>
      </c>
      <c r="Q5" s="71">
        <v>666</v>
      </c>
      <c r="R5" s="2">
        <v>3600000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si="10"/>
        <v>0</v>
      </c>
      <c r="Q6" s="71">
        <f t="shared" ref="Q6:Q12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0"/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0"/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G1" sqref="G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S22" sqref="S22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J17"/>
  <sheetViews>
    <sheetView workbookViewId="0">
      <selection activeCell="L11" sqref="L11"/>
    </sheetView>
  </sheetViews>
  <sheetFormatPr defaultRowHeight="15"/>
  <sheetData>
    <row r="4" spans="6:9">
      <c r="F4">
        <v>3.38</v>
      </c>
      <c r="G4">
        <v>3.3</v>
      </c>
      <c r="H4">
        <f>G4*F4</f>
        <v>11.154</v>
      </c>
    </row>
    <row r="5" spans="6:9">
      <c r="F5">
        <v>2.82</v>
      </c>
      <c r="G5">
        <v>2.65</v>
      </c>
      <c r="H5" s="71">
        <f t="shared" ref="H5:H10" si="0">G5*F5</f>
        <v>7.472999999999999</v>
      </c>
    </row>
    <row r="6" spans="6:9">
      <c r="F6">
        <v>2.92</v>
      </c>
      <c r="G6">
        <v>2.75</v>
      </c>
      <c r="H6" s="71">
        <f t="shared" si="0"/>
        <v>8.0299999999999994</v>
      </c>
    </row>
    <row r="7" spans="6:9">
      <c r="F7">
        <v>1.87</v>
      </c>
      <c r="G7">
        <v>1.2</v>
      </c>
      <c r="H7" s="71">
        <f t="shared" si="0"/>
        <v>2.2440000000000002</v>
      </c>
    </row>
    <row r="8" spans="6:9">
      <c r="F8">
        <v>1.2</v>
      </c>
      <c r="G8">
        <v>0.9</v>
      </c>
      <c r="H8" s="71">
        <f t="shared" si="0"/>
        <v>1.08</v>
      </c>
    </row>
    <row r="9" spans="6:9">
      <c r="F9">
        <v>2.1</v>
      </c>
      <c r="G9">
        <v>0.9</v>
      </c>
      <c r="H9">
        <f t="shared" si="0"/>
        <v>1.8900000000000001</v>
      </c>
    </row>
    <row r="10" spans="6:9">
      <c r="F10">
        <v>0.9</v>
      </c>
      <c r="G10">
        <v>0.75</v>
      </c>
      <c r="H10">
        <f t="shared" si="0"/>
        <v>0.67500000000000004</v>
      </c>
    </row>
    <row r="11" spans="6:9">
      <c r="H11">
        <f>SUM(H4:H10)</f>
        <v>32.545999999999992</v>
      </c>
      <c r="I11">
        <f>H11*10.764</f>
        <v>350.32514399999991</v>
      </c>
    </row>
    <row r="12" spans="6:9">
      <c r="F12">
        <v>2.82</v>
      </c>
      <c r="G12">
        <v>1.2</v>
      </c>
      <c r="H12">
        <f>G12*F12</f>
        <v>3.3839999999999999</v>
      </c>
    </row>
    <row r="13" spans="6:9">
      <c r="F13">
        <v>1.2</v>
      </c>
      <c r="G13">
        <v>1.2</v>
      </c>
      <c r="H13" s="71">
        <f t="shared" ref="H13:H14" si="1">G13*F13</f>
        <v>1.44</v>
      </c>
    </row>
    <row r="14" spans="6:9">
      <c r="F14">
        <v>2.92</v>
      </c>
      <c r="G14">
        <v>1.2</v>
      </c>
      <c r="H14" s="71">
        <f t="shared" si="1"/>
        <v>3.504</v>
      </c>
    </row>
    <row r="15" spans="6:9">
      <c r="H15">
        <f>SUM(H12:H14)</f>
        <v>8.3279999999999994</v>
      </c>
      <c r="I15" s="120">
        <f>H15*10.764</f>
        <v>89.642591999999993</v>
      </c>
    </row>
    <row r="17" spans="8:10">
      <c r="H17">
        <f>H11+H15</f>
        <v>40.873999999999995</v>
      </c>
      <c r="I17">
        <f>H17*10.764</f>
        <v>439.96773599999995</v>
      </c>
      <c r="J17">
        <f>I17*1.35</f>
        <v>593.95644359999994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PLAN AREA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2023-11-09T09:20:21Z</dcterms:modified>
</cp:coreProperties>
</file>