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Kalyan Branch\kamlesh Sonawane\"/>
    </mc:Choice>
  </mc:AlternateContent>
  <xr:revisionPtr revIDLastSave="0" documentId="8_{B4CA4EF5-8716-4458-83E5-19217B094DC3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2" i="1" l="1"/>
  <c r="N101" i="1"/>
  <c r="M101" i="1"/>
  <c r="M100" i="1"/>
  <c r="M99" i="1"/>
  <c r="M98" i="1"/>
  <c r="M97" i="1"/>
  <c r="M96" i="1"/>
  <c r="Q95" i="1"/>
  <c r="C15" i="1"/>
  <c r="C14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<sst xmlns="http://schemas.openxmlformats.org/spreadsheetml/2006/main" count="41" uniqueCount="37">
  <si>
    <t>RCC / Other Pukka</t>
  </si>
  <si>
    <t>Commercial</t>
  </si>
  <si>
    <t>Age in years</t>
  </si>
  <si>
    <t>Deprication %</t>
  </si>
  <si>
    <t>Floor Wise</t>
  </si>
  <si>
    <t>Half or Semi Pakka Sturucture &amp; Kaccha Structure</t>
  </si>
  <si>
    <t>Increased 15% for Higher floor (26th 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</si>
  <si>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</si>
  <si>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</si>
  <si>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</si>
  <si>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</si>
  <si>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</si>
  <si>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</si>
  <si>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</si>
  <si>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</si>
  <si>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</si>
  <si>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</si>
  <si>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</si>
  <si>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</si>
  <si>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</si>
  <si>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</si>
  <si>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</si>
  <si>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</si>
  <si>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</si>
  <si>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</si>
  <si>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31 and above</t>
  </si>
  <si>
    <t>Year of Construction</t>
  </si>
  <si>
    <t>OC</t>
  </si>
  <si>
    <t xml:space="preserve">26th </t>
  </si>
  <si>
    <t>Age of the Building</t>
  </si>
  <si>
    <t>Life of the building estimated</t>
  </si>
  <si>
    <t>L</t>
  </si>
  <si>
    <t>P</t>
  </si>
  <si>
    <t>WC</t>
  </si>
  <si>
    <t>Bath</t>
  </si>
  <si>
    <t>Bed</t>
  </si>
  <si>
    <t>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</si>
</sst>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0" fillId="0" borderId="6" xfId="0" applyBorder="1"/>
    <xf numFmtId="0" fontId="4" fillId="0" borderId="6" xfId="0" applyFont="1" applyBorder="1" applyAlignment="1">
      <alignment wrapText="1"/>
    </xf>
    <xf numFmtId="0" fontId="0" fillId="0" borderId="7" xfId="0" applyBorder="1"/>
    <xf numFmtId="0" fontId="4" fillId="0" borderId="1" xfId="0" applyFont="1" applyBorder="1"/>
    <xf numFmtId="0" fontId="0" fillId="0" borderId="8" xfId="0" applyBorder="1"/>
    <xf numFmtId="0" fontId="0" fillId="0" borderId="2" xfId="0" applyBorder="1"/>
    <xf numFmtId="43" fontId="3" fillId="0" borderId="3" xfId="1" applyFont="1" applyBorder="1"/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11" xfId="0" applyBorder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4" fillId="0" borderId="9" xfId="0" applyFont="1" applyBorder="1" applyAlignment="1">
      <alignment horizontal="right" wrapText="1"/>
    </xf>
    <xf numFmtId="0" fontId="3" fillId="0" borderId="11" xfId="0" applyFont="1" applyBorder="1"/>
    <xf numFmtId="0" fontId="3" fillId="0" borderId="12" xfId="0" applyFont="1" applyBorder="1"/>
    <xf numFmtId="9" fontId="2" fillId="0" borderId="3" xfId="1" applyNumberFormat="1" applyFont="1" applyBorder="1"/>
    <xf numFmtId="9" fontId="2" fillId="0" borderId="3" xfId="0" applyNumberFormat="1" applyFont="1" applyBorder="1"/>
    <xf numFmtId="0" fontId="2" fillId="0" borderId="3" xfId="0" applyFont="1" applyBorder="1"/>
    <xf numFmtId="0" fontId="0" fillId="0" borderId="3" xfId="0" applyBorder="1" applyAlignment="1">
      <alignment wrapText="1"/>
    </xf>
    <xf numFmtId="0" fontId="2" fillId="0" borderId="0" xfId="0" applyFont="1"/>
    <xf numFmtId="43" fontId="2" fillId="0" borderId="3" xfId="1" applyFont="1" applyBorder="1"/>
    <xf numFmtId="0" fontId="0" fillId="0" borderId="11" xfId="0" quotePrefix="1" applyBorder="1"/>
    <xf numFmtId="9" fontId="0" fillId="0" borderId="12" xfId="0" applyNumberFormat="1" applyBorder="1"/>
    <xf numFmtId="43" fontId="2" fillId="2" borderId="3" xfId="1" applyFont="1" applyFill="1" applyBorder="1"/>
    <xf numFmtId="0" fontId="2" fillId="2" borderId="3" xfId="0" applyFont="1" applyFill="1" applyBorder="1"/>
    <xf numFmtId="164" fontId="2" fillId="2" borderId="3" xfId="0" applyNumberFormat="1" applyFont="1" applyFill="1" applyBorder="1"/>
    <xf numFmtId="17" fontId="0" fillId="0" borderId="11" xfId="0" quotePrefix="1" applyNumberFormat="1" applyBorder="1"/>
    <xf numFmtId="43" fontId="2" fillId="0" borderId="0" xfId="1" applyFont="1" applyBorder="1"/>
    <xf numFmtId="0" fontId="3" fillId="0" borderId="3" xfId="0" applyFont="1" applyBorder="1"/>
    <xf numFmtId="0" fontId="5" fillId="0" borderId="3" xfId="1" applyNumberFormat="1" applyFont="1" applyBorder="1"/>
    <xf numFmtId="164" fontId="2" fillId="0" borderId="0" xfId="0" applyNumberFormat="1" applyFont="1"/>
    <xf numFmtId="0" fontId="0" fillId="0" borderId="14" xfId="0" applyBorder="1"/>
    <xf numFmtId="9" fontId="0" fillId="0" borderId="15" xfId="0" applyNumberFormat="1" applyBorder="1"/>
    <xf numFmtId="0" fontId="5" fillId="2" borderId="3" xfId="1" applyNumberFormat="1" applyFont="1" applyFill="1" applyBorder="1"/>
    <xf numFmtId="0" fontId="2" fillId="0" borderId="0" xfId="0" applyFont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0" borderId="3" xfId="0" applyFont="1" applyBorder="1"/>
    <xf numFmtId="0" fontId="5" fillId="0" borderId="3" xfId="0" applyFont="1" applyBorder="1"/>
    <xf numFmtId="164" fontId="0" fillId="0" borderId="0" xfId="0" applyNumberFormat="1"/>
    <xf numFmtId="14" fontId="0" fillId="0" borderId="0" xfId="0" applyNumberFormat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20" xfId="0" applyBorder="1"/>
    <xf numFmtId="43" fontId="1" fillId="0" borderId="0" xfId="1" applyFont="1" applyBorder="1"/>
    <xf numFmtId="0" fontId="3" fillId="0" borderId="3" xfId="1" applyNumberFormat="1" applyFont="1" applyBorder="1"/>
    <xf numFmtId="0" fontId="4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4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</xdr:row>
      <xdr:rowOff>38100</xdr:rowOff>
    </xdr:from>
    <xdr:to>
      <xdr:col>2</xdr:col>
      <xdr:colOff>628650</xdr:colOff>
      <xdr:row>26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F17C5A-A907-4150-B78A-7607A4B20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93"/>
        <a:stretch>
          <a:fillRect/>
        </a:stretch>
      </xdr:blipFill>
      <xdr:spPr bwMode="auto">
        <a:xfrm>
          <a:off x="714375" y="3543300"/>
          <a:ext cx="3448050" cy="2009775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7"/>
  <sheetViews>
    <sheetView tabSelected="1" workbookViewId="0">
      <selection activeCell="E24" sqref="E23:E24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63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78100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C3*15%</f>
        <v>11715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(C3+C4)</f>
        <v>89815</v>
      </c>
      <c r="D5" s="23" t="s">
        <v>10</v>
      </c>
      <c r="E5" s="24">
        <f>ROUND(C5/10.764,0)</f>
        <v>8344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20700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69115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</v>
      </c>
      <c r="D8" s="30">
        <f>1-C8</f>
        <v>1</v>
      </c>
      <c r="E8" s="31"/>
      <c r="F8" s="31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2" t="s">
        <v>19</v>
      </c>
      <c r="C9" s="33"/>
      <c r="D9" s="34">
        <f>ROUND(C7*D8,0)</f>
        <v>69115</v>
      </c>
      <c r="E9" s="31"/>
      <c r="F9" s="31"/>
      <c r="G9" s="15">
        <v>6</v>
      </c>
      <c r="H9" s="16">
        <v>6</v>
      </c>
      <c r="I9" s="17">
        <v>94</v>
      </c>
      <c r="K9" s="35" t="s">
        <v>20</v>
      </c>
      <c r="L9" s="36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37">
        <f>C6+D9</f>
        <v>89815</v>
      </c>
      <c r="D10" s="38" t="s">
        <v>10</v>
      </c>
      <c r="E10" s="39">
        <f>ROUND(C10/10.764,0)</f>
        <v>8344</v>
      </c>
      <c r="F10" s="38" t="s">
        <v>11</v>
      </c>
      <c r="G10" s="15">
        <v>7</v>
      </c>
      <c r="H10" s="16">
        <v>7</v>
      </c>
      <c r="I10" s="17">
        <v>93</v>
      </c>
      <c r="K10" s="40" t="s">
        <v>22</v>
      </c>
      <c r="L10" s="36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41"/>
      <c r="D11" s="33"/>
      <c r="E11" s="33"/>
      <c r="F11" s="33"/>
      <c r="G11" s="15">
        <v>8</v>
      </c>
      <c r="H11" s="16">
        <v>8</v>
      </c>
      <c r="I11" s="17">
        <v>92</v>
      </c>
      <c r="K11" s="17" t="s">
        <v>23</v>
      </c>
      <c r="L11" s="36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42" t="s">
        <v>24</v>
      </c>
      <c r="C12" s="43">
        <v>2023</v>
      </c>
      <c r="D12" s="33"/>
      <c r="E12" s="44">
        <v>2601</v>
      </c>
      <c r="F12" s="33"/>
      <c r="G12" s="15">
        <v>9</v>
      </c>
      <c r="H12" s="16">
        <v>9</v>
      </c>
      <c r="I12" s="17">
        <v>91</v>
      </c>
      <c r="K12" s="45" t="s">
        <v>25</v>
      </c>
      <c r="L12" s="46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42" t="s">
        <v>26</v>
      </c>
      <c r="C13" s="47">
        <v>2020</v>
      </c>
      <c r="D13" s="44" t="s">
        <v>27</v>
      </c>
      <c r="E13" s="48" t="s">
        <v>28</v>
      </c>
      <c r="F13" s="33"/>
      <c r="G13" s="15">
        <v>10</v>
      </c>
      <c r="H13" s="16">
        <v>10</v>
      </c>
      <c r="I13" s="17">
        <v>90</v>
      </c>
      <c r="K13" s="49"/>
      <c r="L13" s="50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42" t="s">
        <v>29</v>
      </c>
      <c r="C14" s="43">
        <f>(C12-C13)</f>
        <v>3</v>
      </c>
      <c r="D14" s="33"/>
      <c r="E14" s="33"/>
      <c r="F14" s="33"/>
      <c r="G14" s="15">
        <v>11</v>
      </c>
      <c r="H14" s="16">
        <v>11</v>
      </c>
      <c r="I14" s="17">
        <v>89</v>
      </c>
      <c r="K14" s="51"/>
      <c r="L14" s="52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53" t="s">
        <v>30</v>
      </c>
      <c r="C15" s="54">
        <f>60-C14</f>
        <v>57</v>
      </c>
      <c r="D15" s="33"/>
      <c r="E15" s="33"/>
      <c r="F15" s="33"/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55"/>
      <c r="G16" s="15">
        <v>13</v>
      </c>
      <c r="H16" s="16">
        <v>13</v>
      </c>
      <c r="I16" s="17">
        <v>87</v>
      </c>
      <c r="J16" s="55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55"/>
      <c r="L17" s="55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55"/>
      <c r="L18" s="55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56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57"/>
      <c r="D33" s="58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2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59"/>
      <c r="C36" s="60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42"/>
      <c r="C37" s="61"/>
      <c r="E37" s="55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42"/>
      <c r="C38" s="61"/>
      <c r="D38" s="55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42"/>
      <c r="C39" s="61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53"/>
      <c r="C40" s="42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53"/>
      <c r="C41" s="42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45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62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62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62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62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62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62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62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62"/>
    </row>
    <row r="73" spans="7:15" ht="15.75" thickBot="1" x14ac:dyDescent="0.3">
      <c r="G73" s="15">
        <v>70</v>
      </c>
      <c r="H73" s="16">
        <v>70</v>
      </c>
      <c r="I73" s="45">
        <v>30</v>
      </c>
      <c r="N73" s="15">
        <v>69</v>
      </c>
      <c r="O73" s="62"/>
    </row>
    <row r="74" spans="7:15" ht="15.75" thickBot="1" x14ac:dyDescent="0.3">
      <c r="I74" s="64"/>
      <c r="N74" s="15">
        <v>70</v>
      </c>
      <c r="O74" s="62"/>
    </row>
    <row r="75" spans="7:15" ht="15.75" thickBot="1" x14ac:dyDescent="0.3">
      <c r="N75" s="15"/>
      <c r="O75" s="62"/>
    </row>
    <row r="95" spans="9:17" x14ac:dyDescent="0.25">
      <c r="O95">
        <v>4.34</v>
      </c>
      <c r="P95">
        <v>9.5</v>
      </c>
      <c r="Q95">
        <f>(O95*P95)</f>
        <v>41.23</v>
      </c>
    </row>
    <row r="96" spans="9:17" x14ac:dyDescent="0.25">
      <c r="I96" t="s">
        <v>31</v>
      </c>
      <c r="J96">
        <v>113</v>
      </c>
      <c r="K96">
        <v>11.92</v>
      </c>
      <c r="L96">
        <v>9.5</v>
      </c>
      <c r="M96">
        <f>(K96*L96)</f>
        <v>113.24</v>
      </c>
      <c r="N96">
        <v>113</v>
      </c>
      <c r="O96">
        <v>110</v>
      </c>
    </row>
    <row r="97" spans="9:19" x14ac:dyDescent="0.25">
      <c r="I97" t="s">
        <v>32</v>
      </c>
      <c r="J97">
        <v>12</v>
      </c>
      <c r="K97">
        <v>3</v>
      </c>
      <c r="L97">
        <v>4</v>
      </c>
      <c r="M97">
        <f>(K97*L97)</f>
        <v>12</v>
      </c>
      <c r="N97">
        <v>12</v>
      </c>
      <c r="S97">
        <v>223</v>
      </c>
    </row>
    <row r="98" spans="9:19" x14ac:dyDescent="0.25">
      <c r="I98" t="s">
        <v>33</v>
      </c>
      <c r="J98">
        <v>12</v>
      </c>
      <c r="K98">
        <v>3</v>
      </c>
      <c r="L98">
        <v>4</v>
      </c>
      <c r="M98">
        <f>(K98*L98)</f>
        <v>12</v>
      </c>
      <c r="N98">
        <v>12</v>
      </c>
      <c r="S98">
        <v>40</v>
      </c>
    </row>
    <row r="99" spans="9:19" x14ac:dyDescent="0.25">
      <c r="I99" t="s">
        <v>34</v>
      </c>
      <c r="J99">
        <v>16</v>
      </c>
      <c r="K99">
        <v>4</v>
      </c>
      <c r="L99">
        <v>4</v>
      </c>
      <c r="M99">
        <f>(K99*L99)</f>
        <v>16</v>
      </c>
      <c r="N99">
        <v>16</v>
      </c>
    </row>
    <row r="100" spans="9:19" x14ac:dyDescent="0.25">
      <c r="I100" t="s">
        <v>35</v>
      </c>
      <c r="J100">
        <v>68</v>
      </c>
      <c r="K100">
        <v>9.51</v>
      </c>
      <c r="L100">
        <v>7.2</v>
      </c>
      <c r="M100">
        <f>(K100*L100)</f>
        <v>68.471999999999994</v>
      </c>
      <c r="N100">
        <v>68</v>
      </c>
      <c r="R100">
        <v>223</v>
      </c>
    </row>
    <row r="101" spans="9:19" x14ac:dyDescent="0.25">
      <c r="I101" t="s">
        <v>36</v>
      </c>
      <c r="J101">
        <v>41</v>
      </c>
      <c r="M101">
        <f>SUM(M96:M100)</f>
        <v>221.71199999999999</v>
      </c>
      <c r="N101">
        <f>SUM(N96:N100)</f>
        <v>221</v>
      </c>
      <c r="Q101">
        <v>222</v>
      </c>
      <c r="R101">
        <v>41</v>
      </c>
    </row>
    <row r="102" spans="9:19" x14ac:dyDescent="0.25">
      <c r="J102">
        <f>SUM(J96:J101)</f>
        <v>262</v>
      </c>
      <c r="O102">
        <v>221</v>
      </c>
      <c r="Q102">
        <v>40</v>
      </c>
      <c r="R102">
        <v>12</v>
      </c>
    </row>
    <row r="103" spans="9:19" x14ac:dyDescent="0.25">
      <c r="O103">
        <v>40</v>
      </c>
    </row>
    <row r="104" spans="9:19" x14ac:dyDescent="0.25">
      <c r="O104">
        <v>261</v>
      </c>
    </row>
    <row r="106" spans="9:19" x14ac:dyDescent="0.25">
      <c r="Q106">
        <v>222</v>
      </c>
    </row>
    <row r="107" spans="9:19" x14ac:dyDescent="0.25">
      <c r="Q107">
        <v>41</v>
      </c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2023-11-16T06:40:14Z</dcterms:created>
  <dcterms:modified xsi:type="dcterms:W3CDTF">2023-11-16T06:40:50Z</dcterms:modified>
</cp:coreProperties>
</file>