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Q22" i="5" l="1"/>
  <c r="Q23" i="5"/>
  <c r="C21" i="5"/>
  <c r="R16" i="5"/>
  <c r="Q21" i="5"/>
  <c r="O22" i="5"/>
  <c r="O23" i="5"/>
  <c r="O24" i="5"/>
  <c r="O25" i="5"/>
  <c r="O26" i="5"/>
  <c r="O27" i="5"/>
  <c r="O28" i="5"/>
  <c r="N22" i="5"/>
  <c r="N23" i="5"/>
  <c r="N24" i="5"/>
  <c r="N25" i="5"/>
  <c r="N26" i="5"/>
  <c r="N27" i="5"/>
  <c r="N28" i="5"/>
  <c r="N29" i="5"/>
  <c r="O21" i="5"/>
  <c r="N21" i="5"/>
  <c r="G20" i="5"/>
  <c r="B23" i="5"/>
  <c r="B25" i="5"/>
  <c r="B22" i="5"/>
  <c r="B21" i="5"/>
  <c r="B18" i="5"/>
  <c r="K13" i="5"/>
  <c r="L8" i="5"/>
  <c r="K8" i="5"/>
  <c r="K6" i="5"/>
  <c r="K5" i="5"/>
  <c r="L2" i="5"/>
  <c r="B15" i="5"/>
  <c r="B8" i="5" l="1"/>
  <c r="B20" i="5"/>
  <c r="C20" i="5" l="1"/>
  <c r="H14" i="5"/>
  <c r="B13" i="5"/>
  <c r="B12" i="5"/>
  <c r="B7" i="5"/>
  <c r="F14" i="5"/>
  <c r="G14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<sst xmlns="http://schemas.openxmlformats.org/spreadsheetml/2006/main" count="71" uniqueCount="50">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</sst>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workbookViewId="0">
      <selection activeCell="Q21" sqref="Q21:Q23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1" max="11" width="12.5703125" bestFit="1" customWidth="1"/>
    <col min="12" max="12" width="9.28515625" bestFit="1" customWidth="1"/>
  </cols>
  <sheetData>
    <row r="2" spans="1:18" x14ac:dyDescent="0.25">
      <c r="A2" s="17"/>
      <c r="B2" s="17"/>
      <c r="J2" t="s">
        <v>48</v>
      </c>
      <c r="K2" s="1">
        <v>69400</v>
      </c>
      <c r="L2" s="49">
        <f>K2/10.764</f>
        <v>6447.4173169825344</v>
      </c>
    </row>
    <row r="3" spans="1:18" x14ac:dyDescent="0.25">
      <c r="A3" s="17" t="s">
        <v>34</v>
      </c>
      <c r="B3" s="17"/>
      <c r="F3">
        <v>2023</v>
      </c>
      <c r="G3">
        <v>2013</v>
      </c>
      <c r="J3" t="s">
        <v>49</v>
      </c>
      <c r="K3" s="1">
        <v>19200</v>
      </c>
      <c r="L3" s="49"/>
    </row>
    <row r="4" spans="1:18" x14ac:dyDescent="0.25">
      <c r="A4" s="17" t="s">
        <v>20</v>
      </c>
      <c r="B4" s="17">
        <v>2023</v>
      </c>
      <c r="K4" s="1"/>
      <c r="L4" s="49"/>
    </row>
    <row r="5" spans="1:18" x14ac:dyDescent="0.25">
      <c r="A5" s="17" t="s">
        <v>21</v>
      </c>
      <c r="B5" s="17">
        <v>2013</v>
      </c>
      <c r="K5" s="1">
        <f>K2-K3</f>
        <v>50200</v>
      </c>
      <c r="L5" s="49"/>
    </row>
    <row r="6" spans="1:18" x14ac:dyDescent="0.25">
      <c r="A6" s="17" t="s">
        <v>22</v>
      </c>
      <c r="B6" s="17">
        <f>B4-B5</f>
        <v>10</v>
      </c>
      <c r="E6" t="s">
        <v>47</v>
      </c>
      <c r="F6">
        <v>44.61</v>
      </c>
      <c r="G6">
        <v>480</v>
      </c>
      <c r="K6" s="1">
        <f>K5*90%</f>
        <v>45180</v>
      </c>
      <c r="L6" s="49"/>
    </row>
    <row r="7" spans="1:18" x14ac:dyDescent="0.25">
      <c r="A7" s="17"/>
      <c r="B7" s="17">
        <f>60-B6</f>
        <v>50</v>
      </c>
      <c r="K7" s="1"/>
      <c r="L7" s="49"/>
    </row>
    <row r="8" spans="1:18" x14ac:dyDescent="0.25">
      <c r="A8" s="17" t="s">
        <v>23</v>
      </c>
      <c r="B8" s="46">
        <f>480*2600</f>
        <v>1248000</v>
      </c>
      <c r="K8" s="1">
        <f>K6+K3</f>
        <v>64380</v>
      </c>
      <c r="L8" s="49">
        <f>K8/10.764</f>
        <v>5981.0479375696768</v>
      </c>
    </row>
    <row r="9" spans="1:18" x14ac:dyDescent="0.25">
      <c r="A9" s="17" t="s">
        <v>24</v>
      </c>
      <c r="B9" s="17"/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  <c r="K11" s="1">
        <v>480</v>
      </c>
    </row>
    <row r="12" spans="1:18" x14ac:dyDescent="0.25">
      <c r="A12" s="17" t="s">
        <v>26</v>
      </c>
      <c r="B12" s="17">
        <f>B11*B6/60</f>
        <v>15</v>
      </c>
      <c r="K12" s="1">
        <v>5981</v>
      </c>
    </row>
    <row r="13" spans="1:18" x14ac:dyDescent="0.25">
      <c r="A13" s="17"/>
      <c r="B13" s="47">
        <f>B12%</f>
        <v>0.15</v>
      </c>
      <c r="E13" t="s">
        <v>35</v>
      </c>
      <c r="F13">
        <v>399</v>
      </c>
      <c r="G13">
        <v>8000</v>
      </c>
      <c r="K13" s="1">
        <f>K12*K11</f>
        <v>2870880</v>
      </c>
    </row>
    <row r="14" spans="1:18" x14ac:dyDescent="0.25">
      <c r="A14" s="17"/>
      <c r="B14" s="17"/>
      <c r="F14">
        <f>F13*1.2</f>
        <v>478.79999999999995</v>
      </c>
      <c r="G14">
        <f>F13*G13</f>
        <v>3192000</v>
      </c>
      <c r="H14">
        <f>G14/G6</f>
        <v>6650</v>
      </c>
    </row>
    <row r="15" spans="1:18" x14ac:dyDescent="0.25">
      <c r="A15" s="17" t="s">
        <v>27</v>
      </c>
      <c r="B15" s="46">
        <f>ROUND((B8*B13),0)</f>
        <v>187200</v>
      </c>
      <c r="R15">
        <v>5600</v>
      </c>
    </row>
    <row r="16" spans="1:18" x14ac:dyDescent="0.25">
      <c r="A16" s="17" t="s">
        <v>15</v>
      </c>
      <c r="B16" s="46">
        <v>480</v>
      </c>
      <c r="R16">
        <f>R15*1.2</f>
        <v>6720</v>
      </c>
    </row>
    <row r="17" spans="1:17" x14ac:dyDescent="0.25">
      <c r="A17" s="17" t="s">
        <v>42</v>
      </c>
      <c r="B17" s="17">
        <v>7700</v>
      </c>
    </row>
    <row r="18" spans="1:17" x14ac:dyDescent="0.25">
      <c r="A18" s="17" t="s">
        <v>28</v>
      </c>
      <c r="B18" s="46">
        <f>B17*B16</f>
        <v>3696000</v>
      </c>
    </row>
    <row r="19" spans="1:17" x14ac:dyDescent="0.25">
      <c r="A19" s="17" t="s">
        <v>29</v>
      </c>
      <c r="B19" s="17"/>
      <c r="G19">
        <v>400</v>
      </c>
    </row>
    <row r="20" spans="1:17" x14ac:dyDescent="0.25">
      <c r="A20" s="43" t="s">
        <v>30</v>
      </c>
      <c r="B20" s="48">
        <f>B18-B15</f>
        <v>3508800</v>
      </c>
      <c r="C20" s="5">
        <f>B20/B16</f>
        <v>7310</v>
      </c>
      <c r="D20" s="5"/>
      <c r="G20">
        <f>G19*1.2</f>
        <v>480</v>
      </c>
    </row>
    <row r="21" spans="1:17" x14ac:dyDescent="0.25">
      <c r="A21" s="43" t="s">
        <v>31</v>
      </c>
      <c r="B21" s="48">
        <f>ROUND((B20*90%),0)</f>
        <v>3157920</v>
      </c>
      <c r="C21" s="5">
        <f>C20/1.2</f>
        <v>6091.666666666667</v>
      </c>
      <c r="K21">
        <v>545</v>
      </c>
      <c r="L21">
        <v>645</v>
      </c>
      <c r="M21">
        <v>4500000</v>
      </c>
      <c r="N21">
        <f>M21/K21</f>
        <v>8256.880733944954</v>
      </c>
      <c r="O21">
        <f>M21/L21</f>
        <v>6976.7441860465115</v>
      </c>
      <c r="Q21">
        <f>N21/1.2</f>
        <v>6880.7339449541287</v>
      </c>
    </row>
    <row r="22" spans="1:17" x14ac:dyDescent="0.25">
      <c r="A22" s="43" t="s">
        <v>32</v>
      </c>
      <c r="B22" s="48">
        <f>ROUND((B20*80%),0)</f>
        <v>2807040</v>
      </c>
      <c r="K22">
        <v>390</v>
      </c>
      <c r="L22">
        <v>510</v>
      </c>
      <c r="M22">
        <v>3300000</v>
      </c>
      <c r="N22">
        <f t="shared" ref="N22:N29" si="0">M22/K22</f>
        <v>8461.538461538461</v>
      </c>
      <c r="O22">
        <f t="shared" ref="O22:O28" si="1">M22/L22</f>
        <v>6470.588235294118</v>
      </c>
      <c r="Q22">
        <f t="shared" ref="Q22:Q23" si="2">N22/1.2</f>
        <v>7051.2820512820508</v>
      </c>
    </row>
    <row r="23" spans="1:17" x14ac:dyDescent="0.25">
      <c r="A23" s="43" t="s">
        <v>33</v>
      </c>
      <c r="B23" s="48">
        <f>MROUND((B20*0.025/12),500)</f>
        <v>7500</v>
      </c>
      <c r="K23">
        <v>620</v>
      </c>
      <c r="L23">
        <v>900</v>
      </c>
      <c r="M23">
        <v>5700000</v>
      </c>
      <c r="N23">
        <f t="shared" si="0"/>
        <v>9193.5483870967746</v>
      </c>
      <c r="O23">
        <f t="shared" si="1"/>
        <v>6333.333333333333</v>
      </c>
      <c r="Q23">
        <f t="shared" si="2"/>
        <v>7661.2903225806458</v>
      </c>
    </row>
    <row r="24" spans="1:17" x14ac:dyDescent="0.25">
      <c r="N24" t="e">
        <f t="shared" si="0"/>
        <v>#DIV/0!</v>
      </c>
      <c r="O24" t="e">
        <f t="shared" si="1"/>
        <v>#DIV/0!</v>
      </c>
    </row>
    <row r="25" spans="1:17" x14ac:dyDescent="0.25">
      <c r="B25" s="5">
        <f>B20/222</f>
        <v>15805.405405405405</v>
      </c>
      <c r="N25" t="e">
        <f t="shared" si="0"/>
        <v>#DIV/0!</v>
      </c>
      <c r="O25" t="e">
        <f t="shared" si="1"/>
        <v>#DIV/0!</v>
      </c>
    </row>
    <row r="26" spans="1:17" x14ac:dyDescent="0.25">
      <c r="N26" t="e">
        <f t="shared" si="0"/>
        <v>#DIV/0!</v>
      </c>
      <c r="O26" t="e">
        <f t="shared" si="1"/>
        <v>#DIV/0!</v>
      </c>
    </row>
    <row r="27" spans="1:17" x14ac:dyDescent="0.25">
      <c r="N27" t="e">
        <f t="shared" si="0"/>
        <v>#DIV/0!</v>
      </c>
      <c r="O27" t="e">
        <f t="shared" si="1"/>
        <v>#DIV/0!</v>
      </c>
    </row>
    <row r="28" spans="1:17" x14ac:dyDescent="0.25">
      <c r="N28" t="e">
        <f t="shared" si="0"/>
        <v>#DIV/0!</v>
      </c>
      <c r="O28" t="e">
        <f t="shared" si="1"/>
        <v>#DIV/0!</v>
      </c>
    </row>
    <row r="29" spans="1:17" x14ac:dyDescent="0.25">
      <c r="N29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2023-11-24T07:26:51Z</dcterms:modified>
</cp:coreProperties>
</file>