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ya Ramesh Patel\"/>
    </mc:Choice>
  </mc:AlternateContent>
  <xr:revisionPtr revIDLastSave="0" documentId="13_ncr:1_{72787E9D-A981-476C-8FF2-9708087F2334}" xr6:coauthVersionLast="36" xr6:coauthVersionMax="36" xr10:uidLastSave="{00000000-0000-0000-0000-000000000000}"/>
  <bookViews>
    <workbookView xWindow="0" yWindow="0" windowWidth="28800" windowHeight="12105" activeTab="4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42" i="4" l="1"/>
  <c r="D38" i="4"/>
  <c r="D40" i="4"/>
  <c r="D34" i="4"/>
  <c r="D35" i="4"/>
  <c r="D36" i="4"/>
  <c r="D37" i="4"/>
  <c r="D41" i="4"/>
  <c r="D43" i="4"/>
  <c r="D44" i="4"/>
  <c r="D45" i="4"/>
  <c r="D46" i="4"/>
  <c r="D21" i="4"/>
  <c r="D22" i="4"/>
  <c r="D23" i="4"/>
  <c r="D24" i="4"/>
  <c r="D32" i="4" s="1"/>
  <c r="D25" i="4"/>
  <c r="D26" i="4"/>
  <c r="D27" i="4"/>
  <c r="D28" i="4"/>
  <c r="D29" i="4"/>
  <c r="D30" i="4"/>
  <c r="D31" i="4"/>
  <c r="D33" i="4"/>
  <c r="D20" i="4"/>
  <c r="F18" i="4" l="1"/>
  <c r="E18" i="4"/>
  <c r="H22" i="4"/>
  <c r="H20" i="4"/>
  <c r="I19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<sst xmlns="http://schemas.openxmlformats.org/spreadsheetml/2006/main" count="33" uniqueCount="27">
  <si>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</si>
  <si>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</si>
  <si>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</si>
  <si>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</si>
  <si>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</si>
  <si>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</si>
  <si>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</si>
  <si>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</si>
  <si>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</si>
  <si>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</si>
  <si>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</si>
  <si>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</si>
  <si>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</si>
  <si>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no.603, 6th floor, A Wing, alaknanda,neelknth valley chsl,khopoli</t>
  </si>
  <si>
    <t>ca</t>
  </si>
  <si>
    <t>terrace</t>
  </si>
  <si>
    <t>total</t>
  </si>
  <si>
    <t>agreement - 31.12.20- 31 lakhs</t>
  </si>
  <si>
    <t>rate</t>
  </si>
  <si>
    <t>fmv</t>
  </si>
  <si>
    <t>neelkanth</t>
  </si>
  <si>
    <t>mca</t>
  </si>
  <si>
    <t>Terrac</t>
  </si>
  <si>
    <t>balcony</t>
  </si>
  <si>
    <t>part oc - 2016</t>
  </si>
  <si>
    <t>Wrong total given by engineer</t>
  </si>
  <si>
    <t>ls - 3 bhk - 45 lakhs all incl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</si>
</sst>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154463</xdr:colOff>
      <xdr:row>42</xdr:row>
      <xdr:rowOff>134422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C86A1-F5B6-43E0-9884-BBFD8611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84863" cy="7678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554229</xdr:colOff>
      <xdr:row>39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AD054-436B-4E27-A5B3-F9FDAC9A2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46229" cy="6468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592845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0947C-2C21-46FE-8CB3-786714DE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42445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487459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3281A-073F-4611-A166-4E9A7080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69859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436</v>
      </c>
      <c r="C2" s="4">
        <f>B2*1.2</f>
        <v>523.19999999999993</v>
      </c>
      <c r="D2" s="4">
        <f t="shared" ref="D2:D13" si="2">C2*1.2</f>
        <v>627.83999999999992</v>
      </c>
      <c r="E2" s="5">
        <f t="shared" ref="E2:E13" si="3">R2</f>
        <v>3350000</v>
      </c>
      <c r="F2" s="15">
        <f t="shared" ref="F2:F13" si="4">ROUND((E2/B2),0)</f>
        <v>7683</v>
      </c>
      <c r="G2" s="10">
        <f t="shared" ref="G2:G13" si="5">ROUND((E2/C2),0)</f>
        <v>6403</v>
      </c>
      <c r="H2" s="10">
        <f t="shared" ref="H2:H13" si="6">ROUND((E2/D2),0)</f>
        <v>5336</v>
      </c>
      <c r="I2" s="4" t="e">
        <f>#REF!</f>
        <v>#REF!</v>
      </c>
      <c r="J2" s="4" t="str">
        <f t="shared" ref="J2:J13" si="7">S2</f>
        <v>neelkanth</v>
      </c>
      <c r="O2">
        <v>0</v>
      </c>
      <c r="P2">
        <f t="shared" ref="P2:P12" si="8">O2/1.2</f>
        <v>0</v>
      </c>
      <c r="Q2">
        <v>436</v>
      </c>
      <c r="R2" s="2">
        <v>3350000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295.13888888888891</v>
      </c>
      <c r="C3" s="4">
        <f t="shared" ref="C3:C15" si="9">B3*1.2</f>
        <v>354.16666666666669</v>
      </c>
      <c r="D3" s="4">
        <f t="shared" si="2"/>
        <v>425</v>
      </c>
      <c r="E3" s="5">
        <f t="shared" si="3"/>
        <v>2230000</v>
      </c>
      <c r="F3" s="10">
        <f t="shared" si="4"/>
        <v>7556</v>
      </c>
      <c r="G3" s="10">
        <f t="shared" si="5"/>
        <v>6296</v>
      </c>
      <c r="H3" s="10">
        <f t="shared" si="6"/>
        <v>5247</v>
      </c>
      <c r="I3" s="4" t="e">
        <f>#REF!</f>
        <v>#REF!</v>
      </c>
      <c r="J3" s="4" t="str">
        <f t="shared" si="7"/>
        <v>neelkanth</v>
      </c>
      <c r="O3">
        <v>425</v>
      </c>
      <c r="P3">
        <f t="shared" si="8"/>
        <v>354.16666666666669</v>
      </c>
      <c r="Q3">
        <f t="shared" ref="Q3:Q12" si="10">P3/1.2</f>
        <v>295.13888888888891</v>
      </c>
      <c r="R3" s="2">
        <v>2230000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5">
        <f t="shared" si="3"/>
        <v>3800000</v>
      </c>
      <c r="F4" s="15">
        <f t="shared" si="4"/>
        <v>6333</v>
      </c>
      <c r="G4" s="10">
        <f t="shared" si="5"/>
        <v>5278</v>
      </c>
      <c r="H4" s="10">
        <f t="shared" si="6"/>
        <v>4398</v>
      </c>
      <c r="I4" s="4" t="e">
        <f>#REF!</f>
        <v>#REF!</v>
      </c>
      <c r="J4" s="4" t="str">
        <f t="shared" si="7"/>
        <v>neelkanth</v>
      </c>
      <c r="O4">
        <v>0</v>
      </c>
      <c r="P4">
        <f t="shared" si="8"/>
        <v>0</v>
      </c>
      <c r="Q4">
        <v>600</v>
      </c>
      <c r="R4" s="2">
        <v>3800000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900</v>
      </c>
      <c r="C5" s="4">
        <f t="shared" si="9"/>
        <v>1080</v>
      </c>
      <c r="D5" s="4">
        <f t="shared" si="2"/>
        <v>1296</v>
      </c>
      <c r="E5" s="5">
        <f t="shared" si="3"/>
        <v>4725000</v>
      </c>
      <c r="F5" s="15">
        <f t="shared" si="4"/>
        <v>5250</v>
      </c>
      <c r="G5" s="10">
        <f t="shared" si="5"/>
        <v>4375</v>
      </c>
      <c r="H5" s="10">
        <f t="shared" si="6"/>
        <v>3646</v>
      </c>
      <c r="I5" s="4" t="e">
        <f>#REF!</f>
        <v>#REF!</v>
      </c>
      <c r="J5" s="4" t="str">
        <f t="shared" si="7"/>
        <v>neelkanth</v>
      </c>
      <c r="O5">
        <v>0</v>
      </c>
      <c r="P5">
        <f t="shared" si="8"/>
        <v>0</v>
      </c>
      <c r="Q5">
        <v>900</v>
      </c>
      <c r="R5" s="2">
        <v>4725000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2:24" x14ac:dyDescent="0.25">
      <c r="G17" t="s">
        <v>13</v>
      </c>
    </row>
    <row r="18" spans="2:24" x14ac:dyDescent="0.25">
      <c r="E18">
        <f>83.19*10.764</f>
        <v>895.45715999999993</v>
      </c>
      <c r="F18" s="7">
        <f>E18/H18</f>
        <v>1.2003447184986595</v>
      </c>
      <c r="G18" t="s">
        <v>14</v>
      </c>
      <c r="H18">
        <v>746</v>
      </c>
      <c r="I18">
        <f>69.33*10.764</f>
        <v>746.26811999999995</v>
      </c>
    </row>
    <row r="19" spans="2:24" x14ac:dyDescent="0.25">
      <c r="B19" t="s">
        <v>21</v>
      </c>
      <c r="G19" t="s">
        <v>15</v>
      </c>
      <c r="H19">
        <v>68</v>
      </c>
      <c r="I19">
        <f>6.31*10.764</f>
        <v>67.920839999999998</v>
      </c>
    </row>
    <row r="20" spans="2:24" x14ac:dyDescent="0.25">
      <c r="B20">
        <v>13.02</v>
      </c>
      <c r="C20">
        <v>10.58</v>
      </c>
      <c r="D20">
        <f>C20*B20</f>
        <v>137.7516</v>
      </c>
      <c r="G20" t="s">
        <v>16</v>
      </c>
      <c r="H20">
        <f>H19+H18</f>
        <v>814</v>
      </c>
    </row>
    <row r="21" spans="2:24" x14ac:dyDescent="0.25">
      <c r="B21">
        <v>5.3</v>
      </c>
      <c r="C21">
        <v>9.48</v>
      </c>
      <c r="D21">
        <f t="shared" ref="D21:D46" si="21">C21*B21</f>
        <v>50.244</v>
      </c>
      <c r="G21" t="s">
        <v>18</v>
      </c>
      <c r="H21">
        <v>5500</v>
      </c>
    </row>
    <row r="22" spans="2:24" x14ac:dyDescent="0.25">
      <c r="B22">
        <v>9.0299999999999994</v>
      </c>
      <c r="C22">
        <v>10.199999999999999</v>
      </c>
      <c r="D22">
        <f t="shared" si="21"/>
        <v>92.10599999999998</v>
      </c>
      <c r="G22" s="6" t="s">
        <v>19</v>
      </c>
      <c r="H22" s="6">
        <f>H21*H20</f>
        <v>4477000</v>
      </c>
    </row>
    <row r="23" spans="2:24" x14ac:dyDescent="0.25">
      <c r="B23">
        <v>9.51</v>
      </c>
      <c r="C23">
        <v>12.31</v>
      </c>
      <c r="D23">
        <f t="shared" si="21"/>
        <v>117.0681</v>
      </c>
    </row>
    <row r="24" spans="2:24" x14ac:dyDescent="0.25">
      <c r="B24">
        <v>10.34</v>
      </c>
      <c r="C24">
        <v>11.24</v>
      </c>
      <c r="D24">
        <f t="shared" si="21"/>
        <v>116.2216</v>
      </c>
      <c r="P24" s="11"/>
      <c r="Q24" s="11"/>
      <c r="R24" s="13"/>
      <c r="T24" s="11"/>
      <c r="U24" s="11"/>
      <c r="V24" s="11"/>
      <c r="W24" s="11"/>
      <c r="X24" s="11"/>
    </row>
    <row r="25" spans="2:24" x14ac:dyDescent="0.25">
      <c r="B25">
        <v>3.85</v>
      </c>
      <c r="C25">
        <v>6.94</v>
      </c>
      <c r="D25">
        <f t="shared" si="21"/>
        <v>26.719000000000001</v>
      </c>
      <c r="P25" s="11"/>
      <c r="Q25" s="14"/>
      <c r="R25" s="14"/>
      <c r="T25" s="14"/>
      <c r="U25" s="14"/>
      <c r="V25" s="11"/>
      <c r="W25" s="11"/>
      <c r="X25" s="11"/>
    </row>
    <row r="26" spans="2:24" x14ac:dyDescent="0.25">
      <c r="B26">
        <v>6.86</v>
      </c>
      <c r="C26">
        <v>3.89</v>
      </c>
      <c r="D26">
        <f t="shared" si="21"/>
        <v>26.685400000000001</v>
      </c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2:24" x14ac:dyDescent="0.25">
      <c r="B27">
        <v>3.85</v>
      </c>
      <c r="C27">
        <v>6.94</v>
      </c>
      <c r="D27">
        <f t="shared" si="21"/>
        <v>26.719000000000001</v>
      </c>
      <c r="G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2:24" x14ac:dyDescent="0.25">
      <c r="B28">
        <v>13.83</v>
      </c>
      <c r="C28">
        <v>3.15</v>
      </c>
      <c r="D28">
        <f t="shared" si="21"/>
        <v>43.564500000000002</v>
      </c>
      <c r="G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2:24" x14ac:dyDescent="0.25">
      <c r="B29">
        <v>3.97</v>
      </c>
      <c r="C29">
        <v>2.58</v>
      </c>
      <c r="D29">
        <f t="shared" si="21"/>
        <v>10.242600000000001</v>
      </c>
      <c r="P29" s="11"/>
      <c r="Q29" s="11"/>
      <c r="R29" s="11"/>
      <c r="T29" s="11"/>
      <c r="U29" s="11"/>
      <c r="V29" s="11"/>
      <c r="W29" s="11"/>
      <c r="X29" s="11"/>
    </row>
    <row r="30" spans="2:24" x14ac:dyDescent="0.25">
      <c r="B30">
        <v>4.38</v>
      </c>
      <c r="C30">
        <v>2.81</v>
      </c>
      <c r="D30">
        <f t="shared" si="21"/>
        <v>12.3078</v>
      </c>
      <c r="P30" s="11"/>
      <c r="Q30" s="11"/>
      <c r="R30" s="11"/>
      <c r="T30" s="11"/>
      <c r="U30" s="11"/>
      <c r="V30" s="11"/>
      <c r="W30" s="11"/>
      <c r="X30" s="11"/>
    </row>
    <row r="31" spans="2:24" x14ac:dyDescent="0.25">
      <c r="B31">
        <v>9.66</v>
      </c>
      <c r="C31">
        <v>7.35</v>
      </c>
      <c r="D31">
        <f t="shared" si="21"/>
        <v>71.000999999999991</v>
      </c>
      <c r="P31" s="11"/>
      <c r="Q31" s="11"/>
      <c r="R31" s="11"/>
      <c r="T31" s="11"/>
      <c r="U31" s="11"/>
      <c r="V31" s="11"/>
      <c r="W31" s="11"/>
      <c r="X31" s="11"/>
    </row>
    <row r="32" spans="2:24" x14ac:dyDescent="0.25">
      <c r="D32" s="6">
        <f>SUM(D20:D31)</f>
        <v>730.63060000000007</v>
      </c>
      <c r="E32" s="4" t="s">
        <v>25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2:24" x14ac:dyDescent="0.25">
      <c r="B33" t="s">
        <v>23</v>
      </c>
      <c r="D33" t="e">
        <f t="shared" si="21"/>
        <v>#VALUE!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2:24" x14ac:dyDescent="0.25">
      <c r="B34">
        <v>9.48</v>
      </c>
      <c r="C34">
        <v>1.6</v>
      </c>
      <c r="D34">
        <f t="shared" si="21"/>
        <v>15.168000000000001</v>
      </c>
      <c r="Q34" s="11"/>
      <c r="R34" s="11"/>
    </row>
    <row r="35" spans="2:24" x14ac:dyDescent="0.25">
      <c r="B35">
        <v>9.0299999999999994</v>
      </c>
      <c r="C35">
        <v>1.75</v>
      </c>
      <c r="D35">
        <f t="shared" si="21"/>
        <v>15.802499999999998</v>
      </c>
      <c r="Q35" s="11"/>
      <c r="R35" s="11"/>
      <c r="T35" s="6"/>
    </row>
    <row r="36" spans="2:24" x14ac:dyDescent="0.25">
      <c r="B36">
        <v>9.51</v>
      </c>
      <c r="C36">
        <v>1.8</v>
      </c>
      <c r="D36">
        <f t="shared" si="21"/>
        <v>17.117999999999999</v>
      </c>
      <c r="P36" s="11"/>
      <c r="Q36" s="11"/>
      <c r="R36" s="11"/>
      <c r="S36" s="6"/>
    </row>
    <row r="37" spans="2:24" x14ac:dyDescent="0.25">
      <c r="B37">
        <v>7.35</v>
      </c>
      <c r="C37">
        <v>1.6</v>
      </c>
      <c r="D37">
        <f>C37*B37</f>
        <v>11.76</v>
      </c>
    </row>
    <row r="38" spans="2:24" x14ac:dyDescent="0.25">
      <c r="D38" s="6">
        <f>SUM(D34:D37)</f>
        <v>59.848499999999994</v>
      </c>
    </row>
    <row r="39" spans="2:24" x14ac:dyDescent="0.25">
      <c r="B39" t="s">
        <v>22</v>
      </c>
    </row>
    <row r="40" spans="2:24" x14ac:dyDescent="0.25">
      <c r="B40">
        <v>10.34</v>
      </c>
      <c r="C40">
        <v>6.38</v>
      </c>
      <c r="D40" s="6">
        <f t="shared" ref="D40" si="22">C40*B40</f>
        <v>65.969200000000001</v>
      </c>
    </row>
    <row r="41" spans="2:24" x14ac:dyDescent="0.25">
      <c r="D41">
        <f t="shared" si="21"/>
        <v>0</v>
      </c>
    </row>
    <row r="42" spans="2:24" x14ac:dyDescent="0.25">
      <c r="D42">
        <f>D40+D38+D32</f>
        <v>856.44830000000002</v>
      </c>
    </row>
    <row r="43" spans="2:24" x14ac:dyDescent="0.25">
      <c r="D43">
        <f t="shared" si="21"/>
        <v>0</v>
      </c>
    </row>
    <row r="44" spans="2:24" x14ac:dyDescent="0.25">
      <c r="D44">
        <f t="shared" si="21"/>
        <v>0</v>
      </c>
    </row>
    <row r="45" spans="2:24" x14ac:dyDescent="0.25">
      <c r="D45">
        <f t="shared" si="21"/>
        <v>0</v>
      </c>
    </row>
    <row r="46" spans="2:24" x14ac:dyDescent="0.25">
      <c r="D46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2023-11-09T10:18:29Z</dcterms:modified>
</cp:coreProperties>
</file>