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November - 2023\"/>
    </mc:Choice>
  </mc:AlternateContent>
  <xr:revisionPtr revIDLastSave="0" documentId="13_ncr:1_{C8F90A4B-FB9B-48A2-98D0-BA1548F7AF8D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8" i="4" l="1"/>
  <c r="Q18" i="4" s="1"/>
  <c r="P17" i="4"/>
  <c r="Q17" i="4" s="1"/>
  <c r="P16" i="4"/>
  <c r="Q16" i="4" s="1"/>
  <c r="P10" i="4"/>
  <c r="P9" i="4"/>
  <c r="P8" i="4"/>
  <c r="P7" i="4"/>
  <c r="P6" i="4"/>
  <c r="Q5" i="4"/>
  <c r="Q4" i="4"/>
  <c r="P19" i="4" l="1"/>
  <c r="Q19" i="4" s="1"/>
  <c r="S50" i="4" l="1"/>
  <c r="P12" i="4" l="1"/>
  <c r="Q12" i="4" s="1"/>
  <c r="P11" i="4"/>
  <c r="S35" i="4" l="1"/>
  <c r="B12" i="4" l="1"/>
  <c r="C12" i="4" s="1"/>
  <c r="D12" i="4" s="1"/>
  <c r="J12" i="4"/>
  <c r="I12" i="4"/>
  <c r="E12" i="4"/>
  <c r="A12" i="4"/>
  <c r="B11" i="4"/>
  <c r="C11" i="4" s="1"/>
  <c r="D11" i="4" s="1"/>
  <c r="J11" i="4"/>
  <c r="I11" i="4"/>
  <c r="E11" i="4"/>
  <c r="A11" i="4"/>
  <c r="B10" i="4"/>
  <c r="C10" i="4" s="1"/>
  <c r="D10" i="4" s="1"/>
  <c r="J10" i="4"/>
  <c r="I10" i="4"/>
  <c r="E10" i="4"/>
  <c r="A10" i="4"/>
  <c r="G11" i="4" l="1"/>
  <c r="H12" i="4"/>
  <c r="H11" i="4"/>
  <c r="H10" i="4"/>
  <c r="G10" i="4"/>
  <c r="G12" i="4"/>
  <c r="F10" i="4"/>
  <c r="F11" i="4"/>
  <c r="F12" i="4"/>
  <c r="P20" i="4" l="1"/>
  <c r="Q20" i="4" s="1"/>
  <c r="S33" i="4" l="1"/>
  <c r="S31" i="4"/>
  <c r="S30" i="4"/>
  <c r="S39" i="4" s="1"/>
  <c r="S36" i="4" l="1"/>
  <c r="S37" i="4" s="1"/>
  <c r="S38" i="4" s="1"/>
  <c r="S41" i="4" s="1"/>
  <c r="S44" i="4" l="1"/>
  <c r="S52" i="4" s="1"/>
  <c r="S46" i="4" l="1"/>
  <c r="S48" i="4" s="1"/>
  <c r="S47" i="4" l="1"/>
  <c r="B20" i="4"/>
  <c r="C20" i="4" s="1"/>
  <c r="D20" i="4" s="1"/>
  <c r="J20" i="4"/>
  <c r="I20" i="4"/>
  <c r="E20" i="4"/>
  <c r="A20" i="4"/>
  <c r="H20" i="4" l="1"/>
  <c r="F20" i="4"/>
  <c r="G20" i="4"/>
  <c r="P15" i="4" l="1"/>
  <c r="P13" i="4"/>
  <c r="Q13" i="4" s="1"/>
  <c r="J17" i="4" l="1"/>
  <c r="I17" i="4"/>
  <c r="E17" i="4"/>
  <c r="J16" i="4"/>
  <c r="I16" i="4"/>
  <c r="E16" i="4"/>
  <c r="J15" i="4"/>
  <c r="I15" i="4"/>
  <c r="E15" i="4"/>
  <c r="J13" i="4"/>
  <c r="I13" i="4"/>
  <c r="E13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19" i="4" l="1"/>
  <c r="I19" i="4"/>
  <c r="E19" i="4"/>
  <c r="A19" i="4"/>
  <c r="J18" i="4"/>
  <c r="I18" i="4"/>
  <c r="E18" i="4"/>
  <c r="A18" i="4"/>
  <c r="A17" i="4"/>
  <c r="B16" i="4"/>
  <c r="C16" i="4" s="1"/>
  <c r="A16" i="4"/>
  <c r="B15" i="4"/>
  <c r="C15" i="4" s="1"/>
  <c r="A15" i="4"/>
  <c r="B13" i="4"/>
  <c r="C13" i="4" s="1"/>
  <c r="A13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F8" i="4" l="1"/>
  <c r="F9" i="4"/>
  <c r="F13" i="4"/>
  <c r="F15" i="4"/>
  <c r="F16" i="4"/>
  <c r="F5" i="4"/>
  <c r="F6" i="4"/>
  <c r="F4" i="4"/>
  <c r="B17" i="4"/>
  <c r="C17" i="4" s="1"/>
  <c r="B18" i="4"/>
  <c r="C18" i="4" s="1"/>
  <c r="B19" i="4"/>
  <c r="C19" i="4" s="1"/>
  <c r="B7" i="4"/>
  <c r="C7" i="4" s="1"/>
  <c r="F18" i="4" l="1"/>
  <c r="F17" i="4"/>
  <c r="D13" i="4"/>
  <c r="H13" i="4" s="1"/>
  <c r="G13" i="4"/>
  <c r="D9" i="4"/>
  <c r="H9" i="4" s="1"/>
  <c r="G9" i="4"/>
  <c r="D16" i="4"/>
  <c r="H16" i="4" s="1"/>
  <c r="G16" i="4"/>
  <c r="F7" i="4"/>
  <c r="D5" i="4"/>
  <c r="H5" i="4" s="1"/>
  <c r="G5" i="4"/>
  <c r="D15" i="4"/>
  <c r="H15" i="4" s="1"/>
  <c r="G15" i="4"/>
  <c r="D4" i="4"/>
  <c r="H4" i="4" s="1"/>
  <c r="G4" i="4"/>
  <c r="D6" i="4"/>
  <c r="H6" i="4" s="1"/>
  <c r="G6" i="4"/>
  <c r="D8" i="4"/>
  <c r="H8" i="4" s="1"/>
  <c r="G8" i="4"/>
  <c r="D19" i="4"/>
  <c r="H19" i="4" s="1"/>
  <c r="G19" i="4"/>
  <c r="F19" i="4"/>
  <c r="D18" i="4"/>
  <c r="H18" i="4" s="1"/>
  <c r="G18" i="4"/>
  <c r="D17" i="4" l="1"/>
  <c r="H17" i="4" s="1"/>
  <c r="G17" i="4"/>
  <c r="D7" i="4"/>
  <c r="H7" i="4" s="1"/>
  <c r="G7" i="4"/>
</calcChain>
</file>

<file path=xl/sharedStrings.xml><?xml version="1.0" encoding="utf-8"?>
<sst xmlns="http://schemas.openxmlformats.org/spreadsheetml/2006/main" count="47" uniqueCount="42">
  <si>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</si>
  <si>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</si>
  <si>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</si>
  <si>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</si>
  <si>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</si>
  <si>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</si>
  <si>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</si>
  <si>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</si>
  <si>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</si>
  <si>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</si>
  <si>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</si>
  <si>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</si>
  <si>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</si>
  <si>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Index-II</t>
  </si>
  <si>
    <t>Price Indicator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</si>
  <si>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</si>
  <si>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</si>
  <si>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</si>
  <si>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</si>
  <si>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</si>
  <si>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</si>
  <si>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</si>
  <si>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</si>
  <si>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</si>
  <si>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</si>
  <si>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</si>
  <si>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</si>
  <si>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</si>
  <si>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</si>
  <si>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</si>
  <si>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</si>
  <si>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 xml:space="preserve">Total FMV </t>
  </si>
  <si>
    <t>Depreciation (100-10)X35/60</t>
  </si>
  <si>
    <t xml:space="preserve">Car parking </t>
  </si>
  <si>
    <t>Total BUA (Flat No. 1002)</t>
  </si>
  <si>
    <t>Carpet  in Sq.Ft</t>
  </si>
  <si>
    <t>rate on Carpet</t>
  </si>
  <si>
    <t xml:space="preserve">as per O.C </t>
  </si>
  <si>
    <t>SBI - KALPESH YADAV (RACPC- Chinchpokli )</t>
  </si>
  <si>
    <t>Flat No. 710, 7th Floor, Wing - G2, Purnagad CHSL, Taluka - Mumbai, District - Mumbai, Kandivali (East)</t>
  </si>
  <si>
    <t>CTS No. 837 &amp; 840 village Poisar</t>
  </si>
  <si>
    <t>22.10.2020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</si>
</sst>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0" fontId="1" fillId="4" borderId="0" xfId="0" applyFont="1" applyFill="1"/>
    <xf numFmtId="4" fontId="1" fillId="4" borderId="0" xfId="0" applyNumberFormat="1" applyFont="1" applyFill="1"/>
    <xf numFmtId="2" fontId="1" fillId="4" borderId="0" xfId="0" applyNumberFormat="1" applyFont="1" applyFill="1"/>
    <xf numFmtId="0" fontId="0" fillId="4" borderId="0" xfId="0" applyFill="1"/>
    <xf numFmtId="0" fontId="5" fillId="0" borderId="0" xfId="0" applyFont="1"/>
    <xf numFmtId="0" fontId="0" fillId="0" borderId="0" xfId="0" applyFill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43" fontId="7" fillId="0" borderId="0" xfId="1" applyFont="1" applyBorder="1"/>
    <xf numFmtId="43" fontId="8" fillId="2" borderId="0" xfId="1" applyFont="1" applyFill="1" applyBorder="1"/>
    <xf numFmtId="43" fontId="8" fillId="0" borderId="0" xfId="1" applyFont="1" applyFill="1" applyBorder="1"/>
    <xf numFmtId="0" fontId="0" fillId="0" borderId="1" xfId="0" applyBorder="1"/>
    <xf numFmtId="0" fontId="0" fillId="0" borderId="2" xfId="0" applyBorder="1"/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5" xfId="0" applyBorder="1" applyAlignment="1">
      <alignment wrapText="1"/>
    </xf>
    <xf numFmtId="0" fontId="6" fillId="0" borderId="5" xfId="0" applyFont="1" applyBorder="1"/>
    <xf numFmtId="0" fontId="2" fillId="0" borderId="5" xfId="0" applyFont="1" applyBorder="1"/>
    <xf numFmtId="2" fontId="0" fillId="0" borderId="7" xfId="0" applyNumberFormat="1" applyBorder="1"/>
    <xf numFmtId="0" fontId="0" fillId="0" borderId="8" xfId="0" applyBorder="1"/>
    <xf numFmtId="0" fontId="0" fillId="0" borderId="9" xfId="0" applyBorder="1"/>
    <xf numFmtId="43" fontId="7" fillId="0" borderId="0" xfId="1" applyFont="1" applyFill="1" applyBorder="1"/>
    <xf numFmtId="0" fontId="2" fillId="0" borderId="6" xfId="0" applyFont="1" applyBorder="1"/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3" fontId="2" fillId="0" borderId="0" xfId="1" applyFont="1" applyBorder="1"/>
    <xf numFmtId="43" fontId="2" fillId="0" borderId="0" xfId="1" applyFont="1" applyFill="1" applyBorder="1"/>
    <xf numFmtId="0" fontId="4" fillId="0" borderId="2" xfId="0" applyFont="1" applyBorder="1"/>
    <xf numFmtId="0" fontId="1" fillId="0" borderId="8" xfId="0" applyFont="1" applyBorder="1"/>
    <xf numFmtId="2" fontId="0" fillId="0" borderId="0" xfId="0" applyNumberFormat="1" applyFill="1"/>
    <xf numFmtId="4" fontId="0" fillId="0" borderId="0" xfId="0" applyNumberFormat="1" applyFill="1"/>
    <xf numFmtId="0" fontId="0" fillId="0" borderId="0" xfId="0" applyAlignment="1">
      <alignment horizontal="right"/>
    </xf>
    <xf numFmtId="0" fontId="0" fillId="0" borderId="0" xfId="0" applyBorder="1"/>
    <xf numFmtId="0" fontId="6" fillId="0" borderId="0" xfId="0" applyFont="1" applyBorder="1"/>
    <xf numFmtId="0" fontId="0" fillId="0" borderId="0" xfId="0" applyBorder="1" applyAlignment="1">
      <alignment wrapText="1"/>
    </xf>
    <xf numFmtId="0" fontId="7" fillId="0" borderId="0" xfId="0" applyFont="1" applyBorder="1"/>
    <xf numFmtId="0" fontId="2" fillId="0" borderId="0" xfId="0" applyFont="1" applyBorder="1"/>
    <xf numFmtId="0" fontId="8" fillId="2" borderId="0" xfId="0" applyFont="1" applyFill="1" applyBorder="1"/>
    <xf numFmtId="0" fontId="8" fillId="0" borderId="0" xfId="0" applyFont="1" applyBorder="1"/>
    <xf numFmtId="9" fontId="7" fillId="0" borderId="0" xfId="0" applyNumberFormat="1" applyFont="1" applyBorder="1"/>
    <xf numFmtId="10" fontId="2" fillId="0" borderId="0" xfId="0" applyNumberFormat="1" applyFont="1" applyBorder="1"/>
    <xf numFmtId="10" fontId="8" fillId="0" borderId="0" xfId="0" applyNumberFormat="1" applyFont="1" applyBorder="1"/>
    <xf numFmtId="0" fontId="9" fillId="0" borderId="0" xfId="0" applyFont="1" applyBorder="1"/>
    <xf numFmtId="43" fontId="2" fillId="0" borderId="0" xfId="0" applyNumberFormat="1" applyFont="1" applyBorder="1"/>
    <xf numFmtId="43" fontId="4" fillId="0" borderId="0" xfId="0" applyNumberFormat="1" applyFont="1" applyBorder="1"/>
    <xf numFmtId="43" fontId="6" fillId="0" borderId="0" xfId="0" applyNumberFormat="1" applyFont="1" applyBorder="1"/>
    <xf numFmtId="0" fontId="4" fillId="0" borderId="0" xfId="0" applyFont="1" applyBorder="1"/>
    <xf numFmtId="2" fontId="0" fillId="0" borderId="0" xfId="0" applyNumberFormat="1" applyBorder="1"/>
    <xf numFmtId="0" fontId="1" fillId="0" borderId="0" xfId="0" applyFont="1" applyBorder="1"/>
    <xf numFmtId="0" fontId="8" fillId="0" borderId="0" xfId="0" applyFont="1" applyFill="1" applyBorder="1"/>
    <xf numFmtId="0" fontId="2" fillId="0" borderId="10" xfId="0" applyFont="1" applyBorder="1"/>
    <xf numFmtId="0" fontId="2" fillId="0" borderId="11" xfId="0" applyFont="1" applyBorder="1"/>
    <xf numFmtId="43" fontId="8" fillId="2" borderId="11" xfId="1" applyFont="1" applyFill="1" applyBorder="1"/>
    <xf numFmtId="0" fontId="0" fillId="0" borderId="12" xfId="0" applyBorder="1"/>
    <xf numFmtId="0" fontId="1" fillId="2" borderId="0" xfId="0" applyFont="1" applyFill="1"/>
    <xf numFmtId="4" fontId="1" fillId="2" borderId="0" xfId="0" applyNumberFormat="1" applyFont="1" applyFill="1"/>
    <xf numFmtId="2" fontId="1" fillId="2" borderId="0" xfId="0" applyNumberFormat="1" applyFont="1" applyFill="1"/>
    <xf numFmtId="2" fontId="0" fillId="2" borderId="0" xfId="0" applyNumberFormat="1" applyFill="1"/>
    <xf numFmtId="4" fontId="0" fillId="2" borderId="0" xfId="0" applyNumberFormat="1" applyFill="1"/>
    <xf numFmtId="0" fontId="0" fillId="2" borderId="0" xfId="0" applyFill="1" applyAlignment="1">
      <alignment horizontal="center"/>
    </xf>
    <xf numFmtId="43" fontId="0" fillId="0" borderId="0" xfId="0" applyNumberFormat="1" applyAlignment="1">
      <alignment horizontal="center"/>
    </xf>
    <xf numFmtId="2" fontId="3" fillId="4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1872</xdr:colOff>
      <xdr:row>43</xdr:row>
      <xdr:rowOff>39185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EA1DB8-D513-4A6F-8363-1376AA64F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413072" cy="7773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240030</xdr:colOff>
      <xdr:row>36</xdr:row>
      <xdr:rowOff>77141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036CDF-6AE1-4FB5-BC8D-B87097E12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651230" cy="67446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315730</xdr:colOff>
      <xdr:row>31</xdr:row>
      <xdr:rowOff>10324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7BA16E-2146-4D20-9200-F827A6F5C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069330" cy="57253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391856</xdr:colOff>
      <xdr:row>41</xdr:row>
      <xdr:rowOff>143912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3CBFE9-AA15-4B92-A80D-D3FB46E1F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535856" cy="74305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668034</xdr:colOff>
      <xdr:row>39</xdr:row>
      <xdr:rowOff>153432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BEF3AD-6C73-4913-977E-024E9E070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202434" cy="73924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22</xdr:col>
      <xdr:colOff>523875</xdr:colOff>
      <xdr:row>34</xdr:row>
      <xdr:rowOff>44004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D4FD47-38F7-49B2-9FEA-7610EC7DE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10887075" cy="633050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18</xdr:col>
      <xdr:colOff>596582</xdr:colOff>
      <xdr:row>36</xdr:row>
      <xdr:rowOff>931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42198E-1031-4AB8-AE10-88B0E941F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8875" y="190500"/>
          <a:ext cx="9097645" cy="666843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363277</xdr:colOff>
      <xdr:row>31</xdr:row>
      <xdr:rowOff>96061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D8DB70-75E1-4F60-8B8C-2BDCC7454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507277" cy="58110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56"/>
  <sheetViews>
    <sheetView tabSelected="1" topLeftCell="A22" zoomScaleNormal="100" workbookViewId="0">
      <selection activeCell="W39" sqref="W39"/>
    </sheetView>
  </sheetViews>
  <sheetFormatPr defaultRowHeight="15" x14ac:dyDescent="0.25"/>
  <cols>
    <col min="1" max="1" width="4.28515625" customWidth="1"/>
    <col min="2" max="2" width="11.140625" bestFit="1" customWidth="1"/>
    <col min="3" max="3" width="16" customWidth="1"/>
    <col min="4" max="4" width="12.5703125" customWidth="1"/>
    <col min="5" max="5" width="15.42578125" customWidth="1"/>
    <col min="6" max="6" width="8.85546875" customWidth="1"/>
    <col min="7" max="7" width="9.85546875" customWidth="1"/>
    <col min="8" max="8" width="13.140625" customWidth="1"/>
    <col min="9" max="9" width="12" style="12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8.85546875" style="12" customWidth="1"/>
    <col min="18" max="18" width="16" customWidth="1"/>
    <col min="19" max="19" width="15" style="44" customWidth="1"/>
    <col min="20" max="20" width="14.42578125" customWidth="1"/>
    <col min="21" max="21" width="6.85546875" customWidth="1"/>
    <col min="23" max="23" width="8.85546875" customWidth="1"/>
    <col min="24" max="24" width="15.85546875" customWidth="1"/>
    <col min="25" max="25" width="15.5703125" customWidth="1"/>
    <col min="26" max="26" width="11.7109375" customWidth="1"/>
    <col min="27" max="27" width="9.42578125" customWidth="1"/>
  </cols>
  <sheetData>
    <row r="1" spans="1:5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1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1" t="s">
        <v>6</v>
      </c>
      <c r="R1" s="1" t="s">
        <v>1</v>
      </c>
      <c r="S1" s="44" t="s">
        <v>3</v>
      </c>
      <c r="T1"/>
      <c r="U1"/>
      <c r="V1"/>
      <c r="W1"/>
      <c r="X1"/>
    </row>
    <row r="2" spans="1:50" s="1" customFormat="1" x14ac:dyDescent="0.25">
      <c r="A2" s="3"/>
      <c r="B2" s="3"/>
      <c r="C2" s="3"/>
      <c r="D2" s="3"/>
      <c r="E2" s="3"/>
      <c r="F2" s="8"/>
      <c r="G2" s="8"/>
      <c r="H2" s="8"/>
      <c r="I2" s="13"/>
      <c r="J2" s="3"/>
      <c r="Q2" s="11"/>
      <c r="S2" s="44"/>
      <c r="T2"/>
      <c r="U2"/>
      <c r="V2"/>
      <c r="W2"/>
      <c r="X2"/>
    </row>
    <row r="3" spans="1:50" s="1" customFormat="1" ht="15" customHeight="1" x14ac:dyDescent="0.3">
      <c r="A3" s="3"/>
      <c r="B3" s="3"/>
      <c r="C3" s="3"/>
      <c r="D3" s="3"/>
      <c r="E3" s="3"/>
      <c r="F3" s="8"/>
      <c r="G3" s="8"/>
      <c r="H3" s="8"/>
      <c r="I3" s="13"/>
      <c r="J3" s="3"/>
      <c r="Q3" s="82" t="s">
        <v>14</v>
      </c>
      <c r="R3" s="82"/>
      <c r="S3" s="44"/>
      <c r="T3"/>
      <c r="U3"/>
      <c r="V3"/>
      <c r="W3"/>
      <c r="X3"/>
    </row>
    <row r="4" spans="1:50" s="20" customFormat="1" x14ac:dyDescent="0.25">
      <c r="A4" s="21">
        <f t="shared" ref="A4:A19" si="0">N4</f>
        <v>0</v>
      </c>
      <c r="B4" s="21">
        <f t="shared" ref="B4:B19" si="1">Q4</f>
        <v>850</v>
      </c>
      <c r="C4" s="21">
        <f>B4*1.2</f>
        <v>1020</v>
      </c>
      <c r="D4" s="21">
        <f t="shared" ref="D4:D17" si="2">C4*1.2</f>
        <v>1224</v>
      </c>
      <c r="E4" s="22">
        <f t="shared" ref="E4:E17" si="3">R4</f>
        <v>16500000</v>
      </c>
      <c r="F4" s="21">
        <f t="shared" ref="F4:F17" si="4">ROUND((E4/B4),0)</f>
        <v>19412</v>
      </c>
      <c r="G4" s="21">
        <f t="shared" ref="G4:G17" si="5">ROUND((E4/C4),0)</f>
        <v>16176</v>
      </c>
      <c r="H4" s="21">
        <f t="shared" ref="H4:H17" si="6">ROUND((E4/D4),0)</f>
        <v>13480</v>
      </c>
      <c r="I4" s="23" t="e">
        <f>#REF!</f>
        <v>#REF!</v>
      </c>
      <c r="J4" s="21">
        <f t="shared" ref="J4:J17" si="7">S4</f>
        <v>0</v>
      </c>
      <c r="O4" s="20">
        <v>0</v>
      </c>
      <c r="P4" s="20">
        <v>1020</v>
      </c>
      <c r="Q4" s="49">
        <f t="shared" ref="Q4:Q10" si="8">P4/1.2</f>
        <v>850</v>
      </c>
      <c r="R4" s="50">
        <v>16500000</v>
      </c>
      <c r="S4" s="42"/>
    </row>
    <row r="5" spans="1:50" s="20" customFormat="1" x14ac:dyDescent="0.25">
      <c r="A5" s="21">
        <f t="shared" si="0"/>
        <v>0</v>
      </c>
      <c r="B5" s="21">
        <f t="shared" si="1"/>
        <v>746.66666666666674</v>
      </c>
      <c r="C5" s="21">
        <f t="shared" ref="C5:C19" si="9">B5*1.2</f>
        <v>896.00000000000011</v>
      </c>
      <c r="D5" s="21">
        <f t="shared" si="2"/>
        <v>1075.2</v>
      </c>
      <c r="E5" s="22">
        <f t="shared" si="3"/>
        <v>11500000</v>
      </c>
      <c r="F5" s="21">
        <f t="shared" si="4"/>
        <v>15402</v>
      </c>
      <c r="G5" s="21">
        <f t="shared" si="5"/>
        <v>12835</v>
      </c>
      <c r="H5" s="21">
        <f t="shared" si="6"/>
        <v>10696</v>
      </c>
      <c r="I5" s="23" t="e">
        <f>#REF!</f>
        <v>#REF!</v>
      </c>
      <c r="J5" s="21">
        <f t="shared" si="7"/>
        <v>0</v>
      </c>
      <c r="O5" s="20">
        <v>0</v>
      </c>
      <c r="P5" s="20">
        <v>896</v>
      </c>
      <c r="Q5" s="49">
        <f t="shared" si="8"/>
        <v>746.66666666666674</v>
      </c>
      <c r="R5" s="50">
        <v>11500000</v>
      </c>
      <c r="S5" s="42"/>
    </row>
    <row r="6" spans="1:50" s="20" customFormat="1" x14ac:dyDescent="0.25">
      <c r="A6" s="21">
        <f t="shared" si="0"/>
        <v>0</v>
      </c>
      <c r="B6" s="21">
        <f t="shared" si="1"/>
        <v>961</v>
      </c>
      <c r="C6" s="21">
        <f t="shared" si="9"/>
        <v>1153.2</v>
      </c>
      <c r="D6" s="21">
        <f t="shared" si="2"/>
        <v>1383.84</v>
      </c>
      <c r="E6" s="22">
        <f t="shared" si="3"/>
        <v>30500000</v>
      </c>
      <c r="F6" s="21">
        <f t="shared" si="4"/>
        <v>31738</v>
      </c>
      <c r="G6" s="21">
        <f t="shared" si="5"/>
        <v>26448</v>
      </c>
      <c r="H6" s="21">
        <f t="shared" si="6"/>
        <v>22040</v>
      </c>
      <c r="I6" s="23" t="e">
        <f>#REF!</f>
        <v>#REF!</v>
      </c>
      <c r="J6" s="21">
        <f t="shared" si="7"/>
        <v>0</v>
      </c>
      <c r="O6" s="20">
        <v>0</v>
      </c>
      <c r="P6" s="20">
        <f t="shared" ref="P4:P10" si="10">O6/1.2</f>
        <v>0</v>
      </c>
      <c r="Q6" s="49">
        <v>961</v>
      </c>
      <c r="R6" s="50">
        <v>30500000</v>
      </c>
      <c r="S6" s="42"/>
    </row>
    <row r="7" spans="1:50" s="10" customFormat="1" ht="15.75" customHeight="1" x14ac:dyDescent="0.25">
      <c r="A7" s="74">
        <f t="shared" si="0"/>
        <v>0</v>
      </c>
      <c r="B7" s="74">
        <f>Q7</f>
        <v>602</v>
      </c>
      <c r="C7" s="74">
        <f t="shared" si="9"/>
        <v>722.4</v>
      </c>
      <c r="D7" s="74">
        <f t="shared" si="2"/>
        <v>866.88</v>
      </c>
      <c r="E7" s="75">
        <f>R7</f>
        <v>14000000</v>
      </c>
      <c r="F7" s="74">
        <f t="shared" si="4"/>
        <v>23256</v>
      </c>
      <c r="G7" s="74">
        <f t="shared" si="5"/>
        <v>19380</v>
      </c>
      <c r="H7" s="74">
        <f t="shared" si="6"/>
        <v>16150</v>
      </c>
      <c r="I7" s="76" t="e">
        <f>#REF!</f>
        <v>#REF!</v>
      </c>
      <c r="J7" s="74">
        <f t="shared" si="7"/>
        <v>0</v>
      </c>
      <c r="O7" s="10">
        <v>0</v>
      </c>
      <c r="P7" s="10">
        <f t="shared" si="10"/>
        <v>0</v>
      </c>
      <c r="Q7" s="77">
        <v>602</v>
      </c>
      <c r="R7" s="78">
        <v>14000000</v>
      </c>
      <c r="S7" s="79"/>
    </row>
    <row r="8" spans="1:50" s="20" customFormat="1" x14ac:dyDescent="0.25">
      <c r="A8" s="21">
        <f t="shared" si="0"/>
        <v>0</v>
      </c>
      <c r="B8" s="21">
        <f t="shared" si="1"/>
        <v>671</v>
      </c>
      <c r="C8" s="21">
        <f t="shared" si="9"/>
        <v>805.19999999999993</v>
      </c>
      <c r="D8" s="21">
        <f t="shared" si="2"/>
        <v>966.2399999999999</v>
      </c>
      <c r="E8" s="22">
        <f t="shared" si="3"/>
        <v>11700000</v>
      </c>
      <c r="F8" s="21">
        <f t="shared" si="4"/>
        <v>17437</v>
      </c>
      <c r="G8" s="21">
        <f t="shared" si="5"/>
        <v>14531</v>
      </c>
      <c r="H8" s="21">
        <f t="shared" si="6"/>
        <v>12109</v>
      </c>
      <c r="I8" s="23" t="e">
        <f>#REF!</f>
        <v>#REF!</v>
      </c>
      <c r="J8" s="21">
        <f t="shared" si="7"/>
        <v>0</v>
      </c>
      <c r="O8">
        <v>0</v>
      </c>
      <c r="P8">
        <f t="shared" si="10"/>
        <v>0</v>
      </c>
      <c r="Q8" s="12">
        <v>671</v>
      </c>
      <c r="R8" s="2">
        <v>11700000</v>
      </c>
      <c r="S8" s="42"/>
    </row>
    <row r="9" spans="1:50" s="10" customFormat="1" x14ac:dyDescent="0.25">
      <c r="A9" s="74">
        <f t="shared" si="0"/>
        <v>0</v>
      </c>
      <c r="B9" s="74">
        <f t="shared" si="1"/>
        <v>602</v>
      </c>
      <c r="C9" s="74">
        <f t="shared" si="9"/>
        <v>722.4</v>
      </c>
      <c r="D9" s="74">
        <f t="shared" si="2"/>
        <v>866.88</v>
      </c>
      <c r="E9" s="75">
        <f t="shared" si="3"/>
        <v>13000000</v>
      </c>
      <c r="F9" s="74">
        <f t="shared" si="4"/>
        <v>21595</v>
      </c>
      <c r="G9" s="74">
        <f t="shared" si="5"/>
        <v>17996</v>
      </c>
      <c r="H9" s="74">
        <f t="shared" si="6"/>
        <v>14996</v>
      </c>
      <c r="I9" s="76" t="e">
        <f>#REF!</f>
        <v>#REF!</v>
      </c>
      <c r="J9" s="74">
        <f t="shared" si="7"/>
        <v>0</v>
      </c>
      <c r="O9" s="10">
        <v>0</v>
      </c>
      <c r="P9" s="10">
        <f t="shared" si="10"/>
        <v>0</v>
      </c>
      <c r="Q9" s="77">
        <v>602</v>
      </c>
      <c r="R9" s="78">
        <v>13000000</v>
      </c>
      <c r="S9" s="79"/>
    </row>
    <row r="10" spans="1:50" s="10" customFormat="1" x14ac:dyDescent="0.25">
      <c r="A10" s="74">
        <f t="shared" ref="A10:A12" si="11">N10</f>
        <v>0</v>
      </c>
      <c r="B10" s="74">
        <f t="shared" ref="B10:B12" si="12">Q10</f>
        <v>402</v>
      </c>
      <c r="C10" s="74">
        <f t="shared" ref="C10:C12" si="13">B10*1.2</f>
        <v>482.4</v>
      </c>
      <c r="D10" s="74">
        <f t="shared" ref="D10:D12" si="14">C10*1.2</f>
        <v>578.88</v>
      </c>
      <c r="E10" s="75">
        <f t="shared" ref="E10:E12" si="15">R10</f>
        <v>10500000</v>
      </c>
      <c r="F10" s="74">
        <f t="shared" ref="F10:F12" si="16">ROUND((E10/B10),0)</f>
        <v>26119</v>
      </c>
      <c r="G10" s="74">
        <f t="shared" ref="G10:G12" si="17">ROUND((E10/C10),0)</f>
        <v>21766</v>
      </c>
      <c r="H10" s="74">
        <f t="shared" ref="H10:H12" si="18">ROUND((E10/D10),0)</f>
        <v>18138</v>
      </c>
      <c r="I10" s="76" t="e">
        <f>#REF!</f>
        <v>#REF!</v>
      </c>
      <c r="J10" s="74">
        <f t="shared" ref="J10:J12" si="19">S10</f>
        <v>0</v>
      </c>
      <c r="O10" s="10">
        <v>0</v>
      </c>
      <c r="P10" s="10">
        <f t="shared" si="10"/>
        <v>0</v>
      </c>
      <c r="Q10" s="77">
        <v>402</v>
      </c>
      <c r="R10" s="78">
        <v>10500000</v>
      </c>
      <c r="S10" s="79"/>
    </row>
    <row r="11" spans="1:50" s="10" customFormat="1" x14ac:dyDescent="0.25">
      <c r="A11" s="74">
        <f t="shared" si="11"/>
        <v>0</v>
      </c>
      <c r="B11" s="74">
        <f t="shared" si="12"/>
        <v>435</v>
      </c>
      <c r="C11" s="74">
        <f t="shared" si="13"/>
        <v>522</v>
      </c>
      <c r="D11" s="74">
        <f t="shared" si="14"/>
        <v>626.4</v>
      </c>
      <c r="E11" s="75">
        <f t="shared" si="15"/>
        <v>11000000</v>
      </c>
      <c r="F11" s="74">
        <f t="shared" si="16"/>
        <v>25287</v>
      </c>
      <c r="G11" s="74">
        <f t="shared" si="17"/>
        <v>21073</v>
      </c>
      <c r="H11" s="74">
        <f t="shared" si="18"/>
        <v>17561</v>
      </c>
      <c r="I11" s="76" t="e">
        <f>#REF!</f>
        <v>#REF!</v>
      </c>
      <c r="J11" s="74">
        <f t="shared" si="19"/>
        <v>0</v>
      </c>
      <c r="O11" s="10">
        <v>0</v>
      </c>
      <c r="P11" s="10">
        <f t="shared" ref="P8:P12" si="20">O11/1.2</f>
        <v>0</v>
      </c>
      <c r="Q11" s="77">
        <v>435</v>
      </c>
      <c r="R11" s="78">
        <v>11000000</v>
      </c>
      <c r="S11" s="79"/>
    </row>
    <row r="12" spans="1:5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1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 s="12">
        <f t="shared" ref="Q8:Q12" si="21">P12/1.2</f>
        <v>0</v>
      </c>
      <c r="R12" s="2">
        <v>0</v>
      </c>
    </row>
    <row r="13" spans="1:5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14" t="e">
        <f>#REF!</f>
        <v>#REF!</v>
      </c>
      <c r="J13" s="4">
        <f t="shared" si="7"/>
        <v>0</v>
      </c>
      <c r="O13">
        <v>0</v>
      </c>
      <c r="P13">
        <f t="shared" ref="P13:P20" si="22">O13/1.2</f>
        <v>0</v>
      </c>
      <c r="Q13" s="12">
        <f t="shared" ref="Q13" si="23">P13/1.2</f>
        <v>0</v>
      </c>
      <c r="R13" s="2">
        <v>0</v>
      </c>
    </row>
    <row r="14" spans="1:50" x14ac:dyDescent="0.25">
      <c r="A14" s="4"/>
      <c r="B14" s="4"/>
      <c r="C14" s="4"/>
      <c r="D14" s="4"/>
      <c r="E14" s="5"/>
      <c r="F14" s="9"/>
      <c r="G14" s="9"/>
      <c r="H14" s="9"/>
      <c r="I14" s="14"/>
      <c r="J14" s="4"/>
      <c r="R14" s="2"/>
    </row>
    <row r="15" spans="1:50" s="10" customFormat="1" ht="18.75" x14ac:dyDescent="0.3">
      <c r="A15" s="15">
        <f t="shared" si="0"/>
        <v>0</v>
      </c>
      <c r="B15" s="15" t="str">
        <f t="shared" si="1"/>
        <v>Index-II</v>
      </c>
      <c r="C15" s="15" t="e">
        <f t="shared" si="9"/>
        <v>#VALUE!</v>
      </c>
      <c r="D15" s="15" t="e">
        <f t="shared" si="2"/>
        <v>#VALUE!</v>
      </c>
      <c r="E15" s="16">
        <f t="shared" si="3"/>
        <v>0</v>
      </c>
      <c r="F15" s="15" t="e">
        <f t="shared" si="4"/>
        <v>#VALUE!</v>
      </c>
      <c r="G15" s="15" t="e">
        <f t="shared" si="5"/>
        <v>#VALUE!</v>
      </c>
      <c r="H15" s="15" t="e">
        <f t="shared" si="6"/>
        <v>#VALUE!</v>
      </c>
      <c r="I15" s="17" t="e">
        <f>#REF!</f>
        <v>#REF!</v>
      </c>
      <c r="J15" s="15">
        <f t="shared" si="7"/>
        <v>0</v>
      </c>
      <c r="K15" s="18"/>
      <c r="L15" s="18"/>
      <c r="M15" s="18"/>
      <c r="N15" s="18"/>
      <c r="O15" s="18">
        <v>0</v>
      </c>
      <c r="P15" s="18">
        <f t="shared" si="22"/>
        <v>0</v>
      </c>
      <c r="Q15" s="81" t="s">
        <v>13</v>
      </c>
      <c r="R15" s="81"/>
      <c r="S15" s="44"/>
      <c r="T15"/>
      <c r="U15"/>
      <c r="V15"/>
      <c r="W15"/>
      <c r="X15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</row>
    <row r="16" spans="1:50" s="20" customFormat="1" ht="14.25" customHeight="1" x14ac:dyDescent="0.25">
      <c r="A16" s="21">
        <f t="shared" si="0"/>
        <v>0</v>
      </c>
      <c r="B16" s="21">
        <f t="shared" si="1"/>
        <v>0</v>
      </c>
      <c r="C16" s="21">
        <f t="shared" si="9"/>
        <v>0</v>
      </c>
      <c r="D16" s="21">
        <f t="shared" si="2"/>
        <v>0</v>
      </c>
      <c r="E16" s="22">
        <f t="shared" si="3"/>
        <v>0</v>
      </c>
      <c r="F16" s="21" t="e">
        <f t="shared" si="4"/>
        <v>#DIV/0!</v>
      </c>
      <c r="G16" s="21" t="e">
        <f t="shared" si="5"/>
        <v>#DIV/0!</v>
      </c>
      <c r="H16" s="21" t="e">
        <f t="shared" si="6"/>
        <v>#DIV/0!</v>
      </c>
      <c r="I16" s="23" t="e">
        <f>#REF!</f>
        <v>#REF!</v>
      </c>
      <c r="J16" s="21">
        <f t="shared" si="7"/>
        <v>0</v>
      </c>
      <c r="O16" s="20">
        <v>0</v>
      </c>
      <c r="P16" s="20">
        <f t="shared" si="22"/>
        <v>0</v>
      </c>
      <c r="Q16" s="49">
        <f t="shared" ref="Q16:Q18" si="24">P16/1.2</f>
        <v>0</v>
      </c>
      <c r="R16" s="50">
        <v>0</v>
      </c>
      <c r="S16" s="42"/>
    </row>
    <row r="17" spans="1:28" s="20" customFormat="1" x14ac:dyDescent="0.25">
      <c r="A17" s="21">
        <f t="shared" si="0"/>
        <v>0</v>
      </c>
      <c r="B17" s="21">
        <f t="shared" si="1"/>
        <v>0</v>
      </c>
      <c r="C17" s="21">
        <f t="shared" si="9"/>
        <v>0</v>
      </c>
      <c r="D17" s="21">
        <f t="shared" si="2"/>
        <v>0</v>
      </c>
      <c r="E17" s="22">
        <f t="shared" si="3"/>
        <v>0</v>
      </c>
      <c r="F17" s="21" t="e">
        <f t="shared" si="4"/>
        <v>#DIV/0!</v>
      </c>
      <c r="G17" s="21" t="e">
        <f t="shared" si="5"/>
        <v>#DIV/0!</v>
      </c>
      <c r="H17" s="21" t="e">
        <f t="shared" si="6"/>
        <v>#DIV/0!</v>
      </c>
      <c r="I17" s="23" t="e">
        <f>#REF!</f>
        <v>#REF!</v>
      </c>
      <c r="J17" s="21">
        <f t="shared" si="7"/>
        <v>0</v>
      </c>
      <c r="O17" s="20">
        <v>0</v>
      </c>
      <c r="P17" s="20">
        <f t="shared" si="22"/>
        <v>0</v>
      </c>
      <c r="Q17" s="49">
        <f t="shared" si="24"/>
        <v>0</v>
      </c>
      <c r="R17" s="50">
        <v>0</v>
      </c>
      <c r="S17" s="42"/>
    </row>
    <row r="18" spans="1:28" s="20" customFormat="1" x14ac:dyDescent="0.25">
      <c r="A18" s="21">
        <f t="shared" si="0"/>
        <v>0</v>
      </c>
      <c r="B18" s="21">
        <f t="shared" si="1"/>
        <v>0</v>
      </c>
      <c r="C18" s="21">
        <f t="shared" si="9"/>
        <v>0</v>
      </c>
      <c r="D18" s="21">
        <f t="shared" ref="D18:D19" si="25">C18*1.2</f>
        <v>0</v>
      </c>
      <c r="E18" s="22">
        <f t="shared" ref="E18:E19" si="26">R18</f>
        <v>0</v>
      </c>
      <c r="F18" s="21" t="e">
        <f t="shared" ref="F18:F19" si="27">ROUND((E18/B18),0)</f>
        <v>#DIV/0!</v>
      </c>
      <c r="G18" s="21" t="e">
        <f t="shared" ref="G18:G19" si="28">ROUND((E18/C18),0)</f>
        <v>#DIV/0!</v>
      </c>
      <c r="H18" s="21" t="e">
        <f t="shared" ref="H18:H19" si="29">ROUND((E18/D18),0)</f>
        <v>#DIV/0!</v>
      </c>
      <c r="I18" s="23" t="e">
        <f>#REF!</f>
        <v>#REF!</v>
      </c>
      <c r="J18" s="21">
        <f t="shared" ref="J18:J19" si="30">S18</f>
        <v>0</v>
      </c>
      <c r="O18" s="20">
        <v>0</v>
      </c>
      <c r="P18" s="20">
        <f t="shared" si="22"/>
        <v>0</v>
      </c>
      <c r="Q18" s="49">
        <f t="shared" si="24"/>
        <v>0</v>
      </c>
      <c r="R18" s="50">
        <v>0</v>
      </c>
      <c r="S18" s="42"/>
    </row>
    <row r="19" spans="1:28" s="20" customFormat="1" x14ac:dyDescent="0.25">
      <c r="A19" s="21">
        <f t="shared" si="0"/>
        <v>0</v>
      </c>
      <c r="B19" s="21">
        <f t="shared" si="1"/>
        <v>0</v>
      </c>
      <c r="C19" s="21">
        <f t="shared" si="9"/>
        <v>0</v>
      </c>
      <c r="D19" s="21">
        <f t="shared" si="25"/>
        <v>0</v>
      </c>
      <c r="E19" s="22">
        <f t="shared" si="26"/>
        <v>0</v>
      </c>
      <c r="F19" s="21" t="e">
        <f t="shared" si="27"/>
        <v>#DIV/0!</v>
      </c>
      <c r="G19" s="21" t="e">
        <f t="shared" si="28"/>
        <v>#DIV/0!</v>
      </c>
      <c r="H19" s="21" t="e">
        <f t="shared" si="29"/>
        <v>#DIV/0!</v>
      </c>
      <c r="I19" s="23" t="e">
        <f>#REF!</f>
        <v>#REF!</v>
      </c>
      <c r="J19" s="21">
        <f t="shared" si="30"/>
        <v>0</v>
      </c>
      <c r="O19" s="20">
        <v>0</v>
      </c>
      <c r="P19" s="20">
        <f t="shared" ref="P16:P19" si="31">O19/1.2</f>
        <v>0</v>
      </c>
      <c r="Q19" s="49">
        <f t="shared" ref="Q19" si="32">P19/1.2</f>
        <v>0</v>
      </c>
      <c r="R19" s="50">
        <v>0</v>
      </c>
      <c r="S19" s="42"/>
    </row>
    <row r="20" spans="1:28" x14ac:dyDescent="0.25">
      <c r="A20" s="4">
        <f t="shared" ref="A20" si="33">N20</f>
        <v>0</v>
      </c>
      <c r="B20" s="4">
        <f t="shared" ref="B20" si="34">Q20</f>
        <v>0</v>
      </c>
      <c r="C20" s="4">
        <f t="shared" ref="C20" si="35">B20*1.2</f>
        <v>0</v>
      </c>
      <c r="D20" s="4">
        <f t="shared" ref="D20" si="36">C20*1.2</f>
        <v>0</v>
      </c>
      <c r="E20" s="5">
        <f t="shared" ref="E20" si="37">R20</f>
        <v>0</v>
      </c>
      <c r="F20" s="9" t="e">
        <f t="shared" ref="F20" si="38">ROUND((E20/B20),0)</f>
        <v>#DIV/0!</v>
      </c>
      <c r="G20" s="4" t="e">
        <f t="shared" ref="G20" si="39">ROUND((E20/C20),0)</f>
        <v>#DIV/0!</v>
      </c>
      <c r="H20" s="4" t="e">
        <f t="shared" ref="H20" si="40">ROUND((E20/D20),0)</f>
        <v>#DIV/0!</v>
      </c>
      <c r="I20" s="14" t="e">
        <f>#REF!</f>
        <v>#REF!</v>
      </c>
      <c r="J20" s="4">
        <f t="shared" ref="J20" si="41">S20</f>
        <v>0</v>
      </c>
      <c r="O20">
        <v>0</v>
      </c>
      <c r="P20">
        <f t="shared" si="22"/>
        <v>0</v>
      </c>
      <c r="Q20" s="12">
        <f t="shared" ref="Q20" si="42">P20/1.2</f>
        <v>0</v>
      </c>
      <c r="R20" s="2">
        <v>0</v>
      </c>
    </row>
    <row r="21" spans="1:28" x14ac:dyDescent="0.25">
      <c r="Q21" s="14"/>
      <c r="R21" s="4"/>
    </row>
    <row r="23" spans="1:28" ht="15.75" x14ac:dyDescent="0.25">
      <c r="P23" s="19"/>
      <c r="Q23" s="19" t="s">
        <v>38</v>
      </c>
      <c r="R23" s="19"/>
      <c r="S23" s="19"/>
      <c r="T23" s="19"/>
      <c r="U23" s="19"/>
      <c r="V23" s="19"/>
    </row>
    <row r="24" spans="1:28" ht="15.75" x14ac:dyDescent="0.25">
      <c r="N24" s="19"/>
      <c r="O24" s="19"/>
      <c r="P24" s="19"/>
      <c r="Q24" s="19" t="s">
        <v>39</v>
      </c>
      <c r="R24" s="19"/>
      <c r="S24" s="43"/>
    </row>
    <row r="25" spans="1:28" ht="15.75" x14ac:dyDescent="0.25">
      <c r="N25" s="19"/>
      <c r="O25" s="19"/>
      <c r="P25" s="19"/>
      <c r="Q25" s="19" t="s">
        <v>40</v>
      </c>
      <c r="R25" s="19"/>
      <c r="S25" s="43"/>
    </row>
    <row r="26" spans="1:28" ht="15.75" thickBot="1" x14ac:dyDescent="0.3">
      <c r="W26" s="52"/>
      <c r="X26" s="52"/>
      <c r="Y26" s="52"/>
      <c r="Z26" s="52"/>
      <c r="AA26" s="52"/>
      <c r="AB26" s="52"/>
    </row>
    <row r="27" spans="1:28" x14ac:dyDescent="0.25">
      <c r="Q27" s="27"/>
      <c r="R27" s="28"/>
      <c r="S27" s="29"/>
      <c r="T27" s="30"/>
      <c r="U27" s="31"/>
      <c r="W27" s="52"/>
      <c r="X27" s="52"/>
      <c r="Y27" s="53"/>
      <c r="Z27" s="53"/>
      <c r="AA27" s="52"/>
      <c r="AB27" s="52"/>
    </row>
    <row r="28" spans="1:28" x14ac:dyDescent="0.25">
      <c r="Q28" s="32" t="s">
        <v>15</v>
      </c>
      <c r="R28" s="24"/>
      <c r="S28" s="45">
        <v>25000</v>
      </c>
      <c r="T28" s="25" t="s">
        <v>36</v>
      </c>
      <c r="U28" s="33"/>
      <c r="W28" s="52"/>
      <c r="X28" s="24"/>
      <c r="Y28" s="45"/>
      <c r="Z28" s="26"/>
      <c r="AA28" s="52"/>
      <c r="AB28" s="52"/>
    </row>
    <row r="29" spans="1:28" ht="35.25" customHeight="1" x14ac:dyDescent="0.25">
      <c r="Q29" s="34" t="s">
        <v>16</v>
      </c>
      <c r="R29" s="24"/>
      <c r="S29" s="45">
        <v>3000</v>
      </c>
      <c r="T29" s="26"/>
      <c r="U29" s="33"/>
      <c r="W29" s="54"/>
      <c r="X29" s="24"/>
      <c r="Y29" s="45"/>
      <c r="Z29" s="26"/>
      <c r="AA29" s="52"/>
      <c r="AB29" s="52"/>
    </row>
    <row r="30" spans="1:28" x14ac:dyDescent="0.25">
      <c r="Q30" s="32" t="s">
        <v>17</v>
      </c>
      <c r="R30" s="24"/>
      <c r="S30" s="45">
        <f>S28-S29</f>
        <v>22000</v>
      </c>
      <c r="T30" s="26"/>
      <c r="U30" s="33"/>
      <c r="W30" s="52"/>
      <c r="X30" s="24"/>
      <c r="Y30" s="45"/>
      <c r="Z30" s="26"/>
      <c r="AA30" s="52"/>
      <c r="AB30" s="52"/>
    </row>
    <row r="31" spans="1:28" x14ac:dyDescent="0.25">
      <c r="Q31" s="32" t="s">
        <v>18</v>
      </c>
      <c r="R31" s="24"/>
      <c r="S31" s="45">
        <f>S29</f>
        <v>3000</v>
      </c>
      <c r="T31" s="26"/>
      <c r="U31" s="33"/>
      <c r="W31" s="52"/>
      <c r="X31" s="24"/>
      <c r="Y31" s="45"/>
      <c r="Z31" s="26"/>
      <c r="AA31" s="52"/>
      <c r="AB31" s="52"/>
    </row>
    <row r="32" spans="1:28" x14ac:dyDescent="0.25">
      <c r="F32" s="51"/>
      <c r="Q32" s="32" t="s">
        <v>19</v>
      </c>
      <c r="R32" s="55"/>
      <c r="S32" s="56">
        <v>0</v>
      </c>
      <c r="T32" s="57">
        <v>2023</v>
      </c>
      <c r="U32" s="33"/>
      <c r="W32" s="52"/>
      <c r="X32" s="55"/>
      <c r="Y32" s="56"/>
      <c r="Z32" s="69"/>
      <c r="AA32" s="52"/>
      <c r="AB32" s="52"/>
    </row>
    <row r="33" spans="6:28" x14ac:dyDescent="0.25">
      <c r="Q33" s="32" t="s">
        <v>20</v>
      </c>
      <c r="R33" s="55"/>
      <c r="S33" s="56">
        <f>S34-S32</f>
        <v>60</v>
      </c>
      <c r="T33" s="62">
        <v>2018</v>
      </c>
      <c r="U33" s="33"/>
      <c r="V33" t="s">
        <v>37</v>
      </c>
      <c r="W33" s="52"/>
      <c r="X33" s="55"/>
      <c r="Y33" s="56"/>
      <c r="Z33" s="58"/>
      <c r="AA33" s="52"/>
      <c r="AB33" s="52"/>
    </row>
    <row r="34" spans="6:28" x14ac:dyDescent="0.25">
      <c r="F34" s="51"/>
      <c r="Q34" s="32" t="s">
        <v>21</v>
      </c>
      <c r="R34" s="55"/>
      <c r="S34" s="56">
        <v>60</v>
      </c>
      <c r="T34" s="58"/>
      <c r="U34" s="33"/>
      <c r="W34" s="45" t="s">
        <v>13</v>
      </c>
      <c r="X34" s="45">
        <v>9063000</v>
      </c>
      <c r="Y34" s="45" t="s">
        <v>41</v>
      </c>
      <c r="Z34" s="58"/>
      <c r="AA34" s="52"/>
      <c r="AB34" s="52"/>
    </row>
    <row r="35" spans="6:28" ht="30" x14ac:dyDescent="0.25">
      <c r="Q35" s="34" t="s">
        <v>32</v>
      </c>
      <c r="R35" s="55"/>
      <c r="S35" s="56">
        <f>90*S32/S34</f>
        <v>0</v>
      </c>
      <c r="T35" s="58"/>
      <c r="U35" s="33"/>
      <c r="W35" s="54"/>
      <c r="X35" s="55"/>
      <c r="Y35" s="56"/>
      <c r="Z35" s="58"/>
      <c r="AA35" s="52"/>
      <c r="AB35" s="52"/>
    </row>
    <row r="36" spans="6:28" ht="21" customHeight="1" x14ac:dyDescent="0.25">
      <c r="Q36" s="32"/>
      <c r="R36" s="59"/>
      <c r="S36" s="60">
        <f>S35%</f>
        <v>0</v>
      </c>
      <c r="T36" s="61"/>
      <c r="U36" s="33"/>
      <c r="W36" s="52"/>
      <c r="X36" s="59"/>
      <c r="Y36" s="60"/>
      <c r="Z36" s="61"/>
      <c r="AA36" s="52"/>
      <c r="AB36" s="52"/>
    </row>
    <row r="37" spans="6:28" x14ac:dyDescent="0.25">
      <c r="Q37" s="32" t="s">
        <v>22</v>
      </c>
      <c r="R37" s="24"/>
      <c r="S37" s="45">
        <f>S31*S36</f>
        <v>0</v>
      </c>
      <c r="T37" s="26"/>
      <c r="U37" s="33"/>
      <c r="W37" s="52"/>
      <c r="X37" s="24"/>
      <c r="Y37" s="45"/>
      <c r="Z37" s="26"/>
      <c r="AA37" s="52"/>
      <c r="AB37" s="52"/>
    </row>
    <row r="38" spans="6:28" x14ac:dyDescent="0.25">
      <c r="Q38" s="32" t="s">
        <v>23</v>
      </c>
      <c r="R38" s="24"/>
      <c r="S38" s="45">
        <f>S31-S37</f>
        <v>3000</v>
      </c>
      <c r="T38" s="26"/>
      <c r="U38" s="33"/>
      <c r="W38" s="52"/>
      <c r="X38" s="24"/>
      <c r="Y38" s="45"/>
      <c r="Z38" s="26"/>
      <c r="AA38" s="52"/>
      <c r="AB38" s="52"/>
    </row>
    <row r="39" spans="6:28" x14ac:dyDescent="0.25">
      <c r="Q39" s="32" t="s">
        <v>17</v>
      </c>
      <c r="R39" s="24"/>
      <c r="S39" s="45">
        <f>S30</f>
        <v>22000</v>
      </c>
      <c r="T39" s="26"/>
      <c r="U39" s="33"/>
      <c r="W39" s="52"/>
      <c r="X39" s="24"/>
      <c r="Y39" s="45"/>
      <c r="Z39" s="26"/>
      <c r="AA39" s="52"/>
      <c r="AB39" s="52"/>
    </row>
    <row r="40" spans="6:28" x14ac:dyDescent="0.25">
      <c r="Q40" s="32"/>
      <c r="R40" s="24"/>
      <c r="S40" s="45"/>
      <c r="T40" s="26"/>
      <c r="U40" s="33"/>
      <c r="W40" s="52"/>
      <c r="X40" s="24"/>
      <c r="Y40" s="45"/>
      <c r="Z40" s="26"/>
      <c r="AA40" s="52"/>
      <c r="AB40" s="52"/>
    </row>
    <row r="41" spans="6:28" x14ac:dyDescent="0.25">
      <c r="Q41" s="32" t="s">
        <v>24</v>
      </c>
      <c r="R41" s="40"/>
      <c r="S41" s="46">
        <f>S39+S38</f>
        <v>25000</v>
      </c>
      <c r="T41" s="26"/>
      <c r="U41" s="33"/>
      <c r="W41" s="52"/>
      <c r="X41" s="40"/>
      <c r="Y41" s="46"/>
      <c r="Z41" s="26"/>
      <c r="AA41" s="52"/>
      <c r="AB41" s="52"/>
    </row>
    <row r="42" spans="6:28" x14ac:dyDescent="0.25">
      <c r="Q42" s="32"/>
      <c r="R42" s="55"/>
      <c r="S42" s="56"/>
      <c r="T42" s="58"/>
      <c r="U42" s="33"/>
      <c r="W42" s="52"/>
      <c r="X42" s="55"/>
      <c r="Y42" s="56"/>
      <c r="Z42" s="58"/>
      <c r="AA42" s="52"/>
      <c r="AB42" s="52"/>
    </row>
    <row r="43" spans="6:28" ht="21" customHeight="1" thickBot="1" x14ac:dyDescent="0.3">
      <c r="Q43" s="70" t="s">
        <v>34</v>
      </c>
      <c r="R43" s="71"/>
      <c r="S43" s="71">
        <v>484</v>
      </c>
      <c r="T43" s="72" t="s">
        <v>35</v>
      </c>
      <c r="U43" s="73"/>
      <c r="W43" s="62"/>
      <c r="X43" s="62"/>
      <c r="Y43" s="62"/>
      <c r="Z43" s="58"/>
      <c r="AA43" s="52"/>
      <c r="AB43" s="52"/>
    </row>
    <row r="44" spans="6:28" ht="15.75" thickTop="1" x14ac:dyDescent="0.25">
      <c r="Q44" s="32" t="s">
        <v>25</v>
      </c>
      <c r="R44" s="56"/>
      <c r="S44" s="63">
        <f>S43*S41</f>
        <v>12100000</v>
      </c>
      <c r="T44" s="58"/>
      <c r="U44" s="33"/>
      <c r="W44" s="52"/>
      <c r="X44" s="56"/>
      <c r="Y44" s="63"/>
      <c r="Z44" s="58"/>
      <c r="AA44" s="52"/>
      <c r="AB44" s="52"/>
    </row>
    <row r="45" spans="6:28" x14ac:dyDescent="0.25">
      <c r="Q45" s="32" t="s">
        <v>33</v>
      </c>
      <c r="R45" s="56"/>
      <c r="S45" s="63">
        <v>0</v>
      </c>
      <c r="T45" s="58"/>
      <c r="U45" s="33"/>
      <c r="W45" s="52"/>
      <c r="X45" s="56"/>
      <c r="Y45" s="63"/>
      <c r="Z45" s="58"/>
      <c r="AA45" s="52"/>
      <c r="AB45" s="52"/>
    </row>
    <row r="46" spans="6:28" x14ac:dyDescent="0.25">
      <c r="Q46" s="36" t="s">
        <v>31</v>
      </c>
      <c r="R46" s="56"/>
      <c r="S46" s="63">
        <f>S44+S45</f>
        <v>12100000</v>
      </c>
      <c r="T46" s="58"/>
      <c r="U46" s="41"/>
      <c r="W46" s="56"/>
      <c r="X46" s="56"/>
      <c r="Y46" s="63"/>
      <c r="Z46" s="58"/>
      <c r="AA46" s="56"/>
      <c r="AB46" s="52"/>
    </row>
    <row r="47" spans="6:28" x14ac:dyDescent="0.25">
      <c r="Q47" s="32" t="s">
        <v>26</v>
      </c>
      <c r="R47" s="52"/>
      <c r="S47" s="64">
        <f>S46*0.9</f>
        <v>10890000</v>
      </c>
      <c r="T47" s="58"/>
      <c r="U47" s="33"/>
      <c r="W47" s="52"/>
      <c r="X47" s="52"/>
      <c r="Y47" s="64"/>
      <c r="Z47" s="58"/>
      <c r="AA47" s="52"/>
      <c r="AB47" s="52"/>
    </row>
    <row r="48" spans="6:28" x14ac:dyDescent="0.25">
      <c r="Q48" s="32" t="s">
        <v>27</v>
      </c>
      <c r="R48" s="52"/>
      <c r="S48" s="64">
        <f>S46*0.8</f>
        <v>9680000</v>
      </c>
      <c r="T48" s="65"/>
      <c r="U48" s="33"/>
      <c r="W48" s="52"/>
      <c r="X48" s="52"/>
      <c r="Y48" s="64"/>
      <c r="Z48" s="65"/>
      <c r="AA48" s="52"/>
      <c r="AB48" s="52"/>
    </row>
    <row r="49" spans="17:28" x14ac:dyDescent="0.25">
      <c r="Q49" s="32"/>
      <c r="R49" s="52"/>
      <c r="S49" s="66"/>
      <c r="T49" s="58"/>
      <c r="U49" s="33"/>
      <c r="W49" s="52"/>
      <c r="X49" s="52"/>
      <c r="Y49" s="66"/>
      <c r="Z49" s="58"/>
      <c r="AA49" s="52"/>
      <c r="AB49" s="52"/>
    </row>
    <row r="50" spans="17:28" ht="15.75" thickBot="1" x14ac:dyDescent="0.3">
      <c r="Q50" s="32" t="s">
        <v>28</v>
      </c>
      <c r="R50" s="52"/>
      <c r="S50" s="64">
        <f>S29*S43</f>
        <v>1452000</v>
      </c>
      <c r="T50" s="65"/>
      <c r="U50" s="33"/>
      <c r="W50" s="52"/>
      <c r="X50" s="52"/>
      <c r="Y50" s="64"/>
      <c r="Z50" s="65"/>
      <c r="AA50" s="52"/>
      <c r="AB50" s="52"/>
    </row>
    <row r="51" spans="17:28" x14ac:dyDescent="0.25">
      <c r="Q51" s="27" t="s">
        <v>29</v>
      </c>
      <c r="R51" s="28"/>
      <c r="S51" s="47"/>
      <c r="T51" s="29"/>
      <c r="U51" s="31"/>
      <c r="W51" s="52"/>
      <c r="X51" s="52"/>
      <c r="Y51" s="66"/>
      <c r="Z51" s="53"/>
      <c r="AA51" s="52"/>
      <c r="AB51" s="52"/>
    </row>
    <row r="52" spans="17:28" x14ac:dyDescent="0.25">
      <c r="Q52" s="35" t="s">
        <v>30</v>
      </c>
      <c r="R52" s="53"/>
      <c r="S52" s="64">
        <f>S44*0.03/12</f>
        <v>30250</v>
      </c>
      <c r="T52" s="65"/>
      <c r="U52" s="33"/>
      <c r="W52" s="53"/>
      <c r="X52" s="53"/>
      <c r="Y52" s="64"/>
      <c r="Z52" s="65"/>
      <c r="AA52" s="52"/>
      <c r="AB52" s="52"/>
    </row>
    <row r="53" spans="17:28" ht="9" customHeight="1" thickBot="1" x14ac:dyDescent="0.3">
      <c r="Q53" s="37"/>
      <c r="R53" s="38"/>
      <c r="S53" s="48"/>
      <c r="T53" s="38"/>
      <c r="U53" s="39"/>
      <c r="W53" s="67"/>
      <c r="X53" s="52"/>
      <c r="Y53" s="68"/>
      <c r="Z53" s="52"/>
      <c r="AA53" s="52"/>
      <c r="AB53" s="52"/>
    </row>
    <row r="54" spans="17:28" x14ac:dyDescent="0.25">
      <c r="W54" s="52"/>
      <c r="X54" s="52"/>
      <c r="Y54" s="52"/>
      <c r="Z54" s="52"/>
      <c r="AA54" s="52"/>
      <c r="AB54" s="52"/>
    </row>
    <row r="56" spans="17:28" x14ac:dyDescent="0.25">
      <c r="S56" s="80"/>
    </row>
  </sheetData>
  <mergeCells count="2">
    <mergeCell ref="Q15:R15"/>
    <mergeCell ref="Q3:R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N30" sqref="N30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A2" sqref="A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B1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1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2" sqref="A2"/>
    </sheetView>
  </sheetViews>
  <sheetFormatPr defaultRowHeight="15" x14ac:dyDescent="0.25"/>
  <cols>
    <col min="15" max="15" width="13.7109375" customWidth="1"/>
    <col min="16" max="16" width="12.7109375" customWidth="1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AA28" sqref="AA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1" zoomScale="80" zoomScaleNormal="80" workbookViewId="0">
      <selection activeCell="E2" sqref="E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DESK28</cp:lastModifiedBy>
  <cp:lastPrinted>2019-11-05T06:14:02Z</cp:lastPrinted>
  <dcterms:created xsi:type="dcterms:W3CDTF">2018-02-17T10:36:41Z</dcterms:created>
  <dcterms:modified xsi:type="dcterms:W3CDTF">2023-11-08T05:05:36Z</dcterms:modified>
</cp:coreProperties>
</file>