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CBI_Mahim_Nilima Prakash Shivde\"/>
    </mc:Choice>
  </mc:AlternateContent>
  <xr:revisionPtr revIDLastSave="0" documentId="13_ncr:1_{728A43EF-9799-4806-82CD-45CBEDE80D36}" xr6:coauthVersionLast="47" xr6:coauthVersionMax="47" xr10:uidLastSave="{00000000-0000-0000-0000-000000000000}"/>
  <bookViews>
    <workbookView xWindow="-120" yWindow="-120" windowWidth="29040" windowHeight="15720" tabRatio="93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4" i="4" l="1"/>
  <c r="P5" i="4"/>
  <c r="Q5" i="4" s="1"/>
  <c r="G31" i="4" l="1"/>
  <c r="G33" i="4" s="1"/>
  <c r="P2" i="4"/>
  <c r="B2" i="4" s="1"/>
  <c r="C2" i="4" s="1"/>
  <c r="C5" i="25"/>
  <c r="C4" i="25"/>
  <c r="C3" i="25"/>
  <c r="P3" i="4"/>
  <c r="B3" i="4" s="1"/>
  <c r="C3" i="4" s="1"/>
  <c r="D3" i="4" s="1"/>
  <c r="B4" i="4"/>
  <c r="C4" i="4" s="1"/>
  <c r="D4" i="4" s="1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<sst xmlns="http://schemas.openxmlformats.org/spreadsheetml/2006/main" count="126" uniqueCount="84">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</sst>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733425</xdr:colOff>
      <xdr:row>0</xdr:row>
      <xdr:rowOff>0</xdr:rowOff>
    </xdr:from>
    <xdr:to>
      <xdr:col>20</xdr:col>
      <xdr:colOff>105979</xdr:colOff>
      <xdr:row>35</xdr:row>
      <xdr:rowOff>29589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C54DB0-485D-A899-2BF2-4A943A0F4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05600" y="0"/>
          <a:ext cx="8630854" cy="72685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221063</xdr:colOff>
      <xdr:row>47</xdr:row>
      <xdr:rowOff>144107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3783E28-A744-D021-B3EB-30D78B43B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41863" cy="88309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278220</xdr:colOff>
      <xdr:row>46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1D3D59-ED35-D895-A59F-5ACBA3CCB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99020" cy="89452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23</xdr:col>
      <xdr:colOff>297273</xdr:colOff>
      <xdr:row>94</xdr:row>
      <xdr:rowOff>115539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680B0CF-1FFD-9AE4-0B03-890F4BC34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144000"/>
          <a:ext cx="14318073" cy="88785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544958</xdr:colOff>
      <xdr:row>46</xdr:row>
      <xdr:rowOff>106013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4047B08-3D58-6CD7-5F2D-C0AEC2969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65758" cy="886901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20</xdr:col>
      <xdr:colOff>49333</xdr:colOff>
      <xdr:row>48</xdr:row>
      <xdr:rowOff>125045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C71654-60D5-06A2-FE05-E72C6EC73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241333" cy="87451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tabSelected="1" workbookViewId="0">
      <selection activeCell="O1" sqref="O1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>
        <f>C7*D13%</f>
        <v>295406.57199999999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>
        <f>C6+C8</f>
        <v>324806.57199999999</v>
      </c>
      <c r="D9" s="63" t="s">
        <v>62</v>
      </c>
      <c r="E9" s="64">
        <f>C9/10.764</f>
        <v>30175.266815310293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2015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8</v>
      </c>
      <c r="D13" s="70">
        <f>D12-C13</f>
        <v>92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N18" sqref="N18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6500</v>
      </c>
      <c r="D3" s="24" t="s">
        <v>75</v>
      </c>
      <c r="E3" s="6" t="s">
        <v>83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4000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8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52</v>
      </c>
      <c r="D8" s="26">
        <v>2015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12</v>
      </c>
      <c r="D10" s="26"/>
      <c r="F10" s="19"/>
    </row>
    <row r="11" spans="1:6" x14ac:dyDescent="0.25">
      <c r="A11" s="16"/>
      <c r="B11" s="27"/>
      <c r="C11" s="28">
        <f>C10%</f>
        <v>0.12</v>
      </c>
      <c r="D11" s="28"/>
      <c r="F11" s="19"/>
    </row>
    <row r="12" spans="1:6" x14ac:dyDescent="0.25">
      <c r="A12" s="16" t="s">
        <v>21</v>
      </c>
      <c r="B12" s="20"/>
      <c r="C12" s="21">
        <f>C6*C11</f>
        <v>300</v>
      </c>
      <c r="D12" s="24"/>
      <c r="F12" s="19"/>
    </row>
    <row r="13" spans="1:6" x14ac:dyDescent="0.25">
      <c r="A13" s="16" t="s">
        <v>22</v>
      </c>
      <c r="B13" s="20"/>
      <c r="C13" s="21">
        <f>C6-C12</f>
        <v>2200</v>
      </c>
      <c r="D13" s="24"/>
      <c r="F13" s="19"/>
    </row>
    <row r="14" spans="1:6" x14ac:dyDescent="0.25">
      <c r="A14" s="16" t="s">
        <v>15</v>
      </c>
      <c r="B14" s="20"/>
      <c r="C14" s="21">
        <f>C5</f>
        <v>4000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6200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732</v>
      </c>
      <c r="D18" s="26"/>
      <c r="F18" s="19"/>
    </row>
    <row r="19" spans="1:6" x14ac:dyDescent="0.25">
      <c r="A19" s="16" t="s">
        <v>73</v>
      </c>
      <c r="B19" s="6"/>
      <c r="C19" s="32">
        <f>C18*C16</f>
        <v>4538400</v>
      </c>
      <c r="D19" s="33"/>
      <c r="E19" s="70"/>
      <c r="F19" s="34"/>
    </row>
    <row r="20" spans="1:6" x14ac:dyDescent="0.25">
      <c r="A20" s="16" t="s">
        <v>24</v>
      </c>
      <c r="C20" s="35">
        <f>C19*90%</f>
        <v>4084560</v>
      </c>
      <c r="D20" s="32"/>
      <c r="F20" s="19"/>
    </row>
    <row r="21" spans="1:6" x14ac:dyDescent="0.25">
      <c r="A21" s="16" t="s">
        <v>25</v>
      </c>
      <c r="C21" s="35">
        <f>C19*80%</f>
        <v>3630720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1830000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9455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7" sqref="R7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662</v>
      </c>
      <c r="C2" s="4">
        <f t="shared" ref="C2:C16" si="1">B2*1.2</f>
        <v>794.4</v>
      </c>
      <c r="D2" s="4">
        <f t="shared" ref="D2:D16" si="2">C2*1.2</f>
        <v>953.28</v>
      </c>
      <c r="E2" s="5">
        <f t="shared" ref="E2:E16" si="3">R2</f>
        <v>4717000</v>
      </c>
      <c r="F2" s="4">
        <f t="shared" ref="F2:F15" si="4">ROUND((E2/B2),0)</f>
        <v>7125</v>
      </c>
      <c r="G2" s="4">
        <f t="shared" ref="G2:G15" si="5">ROUND((E2/C2),0)</f>
        <v>5938</v>
      </c>
      <c r="H2" s="4">
        <f t="shared" ref="H2:H15" si="6">ROUND((E2/D2),0)</f>
        <v>4948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662</v>
      </c>
      <c r="R2" s="2">
        <v>4717000</v>
      </c>
      <c r="S2" s="2"/>
    </row>
    <row r="3" spans="1:19" x14ac:dyDescent="0.25">
      <c r="A3" s="4">
        <v>2</v>
      </c>
      <c r="B3" s="4">
        <f t="shared" si="0"/>
        <v>662</v>
      </c>
      <c r="C3" s="4">
        <f t="shared" si="1"/>
        <v>794.4</v>
      </c>
      <c r="D3" s="4">
        <f t="shared" si="2"/>
        <v>953.28</v>
      </c>
      <c r="E3" s="5">
        <f t="shared" si="3"/>
        <v>5200000</v>
      </c>
      <c r="F3" s="4">
        <f t="shared" si="4"/>
        <v>7855</v>
      </c>
      <c r="G3" s="4">
        <f t="shared" si="5"/>
        <v>6546</v>
      </c>
      <c r="H3" s="4">
        <f t="shared" si="6"/>
        <v>5455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662</v>
      </c>
      <c r="R3" s="2">
        <v>5200000</v>
      </c>
      <c r="S3" s="2"/>
    </row>
    <row r="4" spans="1:19" x14ac:dyDescent="0.25">
      <c r="A4" s="4">
        <v>3</v>
      </c>
      <c r="B4" s="4">
        <f t="shared" si="0"/>
        <v>827.5</v>
      </c>
      <c r="C4" s="4">
        <f t="shared" si="1"/>
        <v>993</v>
      </c>
      <c r="D4" s="4">
        <f t="shared" si="2"/>
        <v>1191.5999999999999</v>
      </c>
      <c r="E4" s="5">
        <f t="shared" si="3"/>
        <v>4900000</v>
      </c>
      <c r="F4" s="4">
        <f t="shared" si="4"/>
        <v>5921</v>
      </c>
      <c r="G4" s="4">
        <f t="shared" si="5"/>
        <v>4935</v>
      </c>
      <c r="H4" s="4">
        <f t="shared" si="6"/>
        <v>4112</v>
      </c>
      <c r="I4" s="4">
        <f t="shared" si="7"/>
        <v>0</v>
      </c>
      <c r="J4" s="4">
        <f t="shared" si="8"/>
        <v>0</v>
      </c>
      <c r="O4">
        <v>0</v>
      </c>
      <c r="P4">
        <v>993</v>
      </c>
      <c r="Q4">
        <f t="shared" ref="Q4" si="10">P4/1.2</f>
        <v>827.5</v>
      </c>
      <c r="R4" s="2">
        <v>4900000</v>
      </c>
      <c r="S4" s="2"/>
    </row>
    <row r="5" spans="1:19" x14ac:dyDescent="0.25">
      <c r="A5" s="4">
        <v>4</v>
      </c>
      <c r="B5" s="4">
        <f t="shared" si="0"/>
        <v>747.91666666666674</v>
      </c>
      <c r="C5" s="4">
        <f t="shared" si="1"/>
        <v>897.50000000000011</v>
      </c>
      <c r="D5" s="4">
        <f t="shared" si="2"/>
        <v>1077</v>
      </c>
      <c r="E5" s="5">
        <f t="shared" si="3"/>
        <v>4686000</v>
      </c>
      <c r="F5" s="4">
        <f t="shared" si="4"/>
        <v>6265</v>
      </c>
      <c r="G5" s="4">
        <f t="shared" si="5"/>
        <v>5221</v>
      </c>
      <c r="H5" s="4">
        <f t="shared" si="6"/>
        <v>4351</v>
      </c>
      <c r="I5" s="4">
        <f t="shared" si="7"/>
        <v>0</v>
      </c>
      <c r="J5" s="4">
        <f t="shared" si="8"/>
        <v>0</v>
      </c>
      <c r="O5">
        <v>1077</v>
      </c>
      <c r="P5">
        <f t="shared" ref="P5" si="11">O5/1.2</f>
        <v>897.5</v>
      </c>
      <c r="Q5">
        <f t="shared" ref="Q5" si="12">P5/1.2</f>
        <v>747.91666666666674</v>
      </c>
      <c r="R5" s="2">
        <v>4686000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f t="shared" ref="Q3:Q10" si="13">P6/1.2</f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3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3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3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3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4">O11/1.2</f>
        <v>0</v>
      </c>
      <c r="Q11">
        <f t="shared" ref="Q11:Q15" si="15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4"/>
        <v>0</v>
      </c>
      <c r="Q12">
        <f t="shared" si="15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4"/>
        <v>0</v>
      </c>
      <c r="Q13">
        <f t="shared" si="15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4"/>
        <v>0</v>
      </c>
      <c r="Q14">
        <f t="shared" si="15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4"/>
        <v>0</v>
      </c>
      <c r="Q15">
        <f t="shared" si="15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6">ROUND((E16/B16),0)</f>
        <v>#DIV/0!</v>
      </c>
      <c r="G16" s="4" t="e">
        <f t="shared" ref="G16" si="17">ROUND((E16/C16),0)</f>
        <v>#DIV/0!</v>
      </c>
      <c r="H16" s="4" t="e">
        <f t="shared" ref="H16" si="18">ROUND((E16/D16),0)</f>
        <v>#DIV/0!</v>
      </c>
      <c r="I16" s="4">
        <f t="shared" ref="I16" si="19">T16</f>
        <v>0</v>
      </c>
      <c r="J16" s="4">
        <f t="shared" ref="J16" si="20">U16</f>
        <v>0</v>
      </c>
      <c r="O16">
        <v>0</v>
      </c>
      <c r="P16">
        <f t="shared" ref="P16" si="21">O16/1.2</f>
        <v>0</v>
      </c>
      <c r="Q16">
        <f t="shared" ref="Q16" si="22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3">Q17</f>
        <v>0</v>
      </c>
      <c r="C17" s="4">
        <f t="shared" ref="C17:C21" si="24">B17*1.2</f>
        <v>0</v>
      </c>
      <c r="D17" s="4">
        <f t="shared" ref="D17:D21" si="25">C17*1.2</f>
        <v>0</v>
      </c>
      <c r="E17" s="5">
        <f t="shared" ref="E17:E21" si="26">R17</f>
        <v>0</v>
      </c>
      <c r="F17" s="4" t="e">
        <f t="shared" ref="F17" si="27">ROUND((E17/B17),0)</f>
        <v>#DIV/0!</v>
      </c>
      <c r="G17" s="4" t="e">
        <f t="shared" ref="G17" si="28">ROUND((E17/C17),0)</f>
        <v>#DIV/0!</v>
      </c>
      <c r="H17" s="4" t="e">
        <f t="shared" ref="H17" si="29">ROUND((E17/D17),0)</f>
        <v>#DIV/0!</v>
      </c>
      <c r="I17" s="4">
        <f t="shared" ref="I17" si="30">T17</f>
        <v>0</v>
      </c>
      <c r="J17" s="4">
        <f t="shared" ref="J17" si="31">U17</f>
        <v>0</v>
      </c>
      <c r="O17">
        <v>0</v>
      </c>
      <c r="P17">
        <f t="shared" ref="P17" si="32">O17/1.2</f>
        <v>0</v>
      </c>
      <c r="Q17">
        <f t="shared" ref="Q17" si="33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3"/>
        <v>0</v>
      </c>
      <c r="C18" s="4">
        <f t="shared" si="24"/>
        <v>0</v>
      </c>
      <c r="D18" s="4">
        <f t="shared" si="25"/>
        <v>0</v>
      </c>
      <c r="E18" s="5">
        <f t="shared" si="26"/>
        <v>0</v>
      </c>
      <c r="F18" s="4" t="e">
        <f t="shared" ref="F18:F21" si="34">ROUND((E18/B18),0)</f>
        <v>#DIV/0!</v>
      </c>
      <c r="G18" s="4" t="e">
        <f t="shared" ref="G18:G21" si="35">ROUND((E18/C18),0)</f>
        <v>#DIV/0!</v>
      </c>
      <c r="H18" s="4" t="e">
        <f t="shared" ref="H18:H21" si="36">ROUND((E18/D18),0)</f>
        <v>#DIV/0!</v>
      </c>
      <c r="I18" s="4">
        <f t="shared" ref="I18:J21" si="37">T18</f>
        <v>0</v>
      </c>
      <c r="J18" s="4">
        <f t="shared" si="37"/>
        <v>0</v>
      </c>
      <c r="O18">
        <v>0</v>
      </c>
      <c r="P18">
        <f t="shared" ref="P18" si="38">O18/1.2</f>
        <v>0</v>
      </c>
      <c r="Q18">
        <f t="shared" ref="Q18:Q21" si="39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3"/>
        <v>0</v>
      </c>
      <c r="C19" s="4">
        <f t="shared" si="24"/>
        <v>0</v>
      </c>
      <c r="D19" s="4">
        <f t="shared" si="25"/>
        <v>0</v>
      </c>
      <c r="E19" s="5">
        <f t="shared" si="26"/>
        <v>0</v>
      </c>
      <c r="F19" s="4" t="e">
        <f t="shared" si="34"/>
        <v>#DIV/0!</v>
      </c>
      <c r="G19" s="4" t="e">
        <f t="shared" si="35"/>
        <v>#DIV/0!</v>
      </c>
      <c r="H19" s="4" t="e">
        <f t="shared" si="36"/>
        <v>#DIV/0!</v>
      </c>
      <c r="I19" s="4">
        <f t="shared" si="37"/>
        <v>0</v>
      </c>
      <c r="J19" s="4">
        <f t="shared" si="37"/>
        <v>0</v>
      </c>
      <c r="O19">
        <v>0</v>
      </c>
      <c r="P19">
        <f>O19/1.2</f>
        <v>0</v>
      </c>
      <c r="Q19">
        <f t="shared" si="39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40">Q20</f>
        <v>0</v>
      </c>
      <c r="C20" s="4">
        <f t="shared" ref="C20" si="41">B20*1.2</f>
        <v>0</v>
      </c>
      <c r="D20" s="4">
        <f t="shared" ref="D20" si="42">C20*1.2</f>
        <v>0</v>
      </c>
      <c r="E20" s="5">
        <f t="shared" ref="E20" si="43">R20</f>
        <v>0</v>
      </c>
      <c r="F20" s="4" t="e">
        <f t="shared" ref="F20" si="44">ROUND((E20/B20),0)</f>
        <v>#DIV/0!</v>
      </c>
      <c r="G20" s="4" t="e">
        <f t="shared" ref="G20" si="45">ROUND((E20/C20),0)</f>
        <v>#DIV/0!</v>
      </c>
      <c r="H20" s="4" t="e">
        <f t="shared" ref="H20" si="46">ROUND((E20/D20),0)</f>
        <v>#DIV/0!</v>
      </c>
      <c r="I20" s="4">
        <f t="shared" ref="I20" si="47">T20</f>
        <v>0</v>
      </c>
      <c r="J20" s="4">
        <f t="shared" ref="J20" si="48">U20</f>
        <v>0</v>
      </c>
      <c r="O20">
        <v>0</v>
      </c>
      <c r="P20">
        <f t="shared" ref="P20" si="49">O20/1.2</f>
        <v>0</v>
      </c>
      <c r="Q20">
        <f t="shared" ref="Q20" si="50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3"/>
        <v>0</v>
      </c>
      <c r="C21" s="4">
        <f t="shared" si="24"/>
        <v>0</v>
      </c>
      <c r="D21" s="4">
        <f t="shared" si="25"/>
        <v>0</v>
      </c>
      <c r="E21" s="5">
        <f t="shared" si="26"/>
        <v>0</v>
      </c>
      <c r="F21" s="4" t="e">
        <f t="shared" si="34"/>
        <v>#DIV/0!</v>
      </c>
      <c r="G21" s="4" t="e">
        <f t="shared" si="35"/>
        <v>#DIV/0!</v>
      </c>
      <c r="H21" s="4" t="e">
        <f t="shared" si="36"/>
        <v>#DIV/0!</v>
      </c>
      <c r="I21" s="4">
        <f t="shared" si="37"/>
        <v>0</v>
      </c>
      <c r="J21" s="4">
        <f t="shared" si="37"/>
        <v>0</v>
      </c>
      <c r="O21">
        <v>0</v>
      </c>
      <c r="P21">
        <f>O21/1.2</f>
        <v>0</v>
      </c>
      <c r="Q21">
        <f t="shared" si="39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74</v>
      </c>
      <c r="D28" s="72"/>
      <c r="F28" s="57" t="s">
        <v>83</v>
      </c>
      <c r="G28" s="57">
        <v>732</v>
      </c>
    </row>
    <row r="29" spans="1:19" s="10" customFormat="1" x14ac:dyDescent="0.25">
      <c r="C29" s="72" t="s">
        <v>1</v>
      </c>
      <c r="D29" s="72">
        <v>3997845</v>
      </c>
      <c r="F29" s="57" t="s">
        <v>71</v>
      </c>
      <c r="G29" s="57">
        <v>878</v>
      </c>
      <c r="H29" s="10">
        <f>G29/G28</f>
        <v>1.1994535519125684</v>
      </c>
    </row>
    <row r="30" spans="1:19" s="10" customFormat="1" x14ac:dyDescent="0.25">
      <c r="F30" s="57" t="s">
        <v>72</v>
      </c>
      <c r="G30" s="57">
        <v>6200</v>
      </c>
    </row>
    <row r="31" spans="1:19" s="10" customFormat="1" x14ac:dyDescent="0.25">
      <c r="C31" s="75"/>
      <c r="D31" s="75"/>
      <c r="F31" s="75" t="s">
        <v>73</v>
      </c>
      <c r="G31" s="75">
        <f>G28*G30</f>
        <v>4538400</v>
      </c>
      <c r="H31" s="10">
        <f>G31/D29</f>
        <v>1.1352115952469393</v>
      </c>
    </row>
    <row r="32" spans="1:19" s="10" customFormat="1" x14ac:dyDescent="0.25">
      <c r="C32" s="75"/>
      <c r="D32" s="75"/>
      <c r="F32" s="75" t="s">
        <v>24</v>
      </c>
      <c r="G32" s="75">
        <f>G31*90%</f>
        <v>4084560</v>
      </c>
    </row>
    <row r="33" spans="3:7" s="10" customFormat="1" x14ac:dyDescent="0.25">
      <c r="C33" s="75"/>
      <c r="D33" s="75"/>
      <c r="F33" s="75" t="s">
        <v>25</v>
      </c>
      <c r="G33" s="75">
        <f>G31*80%</f>
        <v>3630720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7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49" workbookViewId="0">
      <selection activeCell="A49" sqref="A4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16"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2023-11-07T11:57:40Z</dcterms:modified>
</cp:coreProperties>
</file>