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4326"/>
  <workbookPr filterPrivacy="1" defaultThemeVersion="124226"/>
  <xr:revisionPtr revIDLastSave="0" documentId="13_ncr:1_{935C91E0-FF33-4C2E-A9B3-407633CC98AE}" xr6:coauthVersionLast="47" xr6:coauthVersionMax="47" xr10:uidLastSave="{00000000-0000-0000-0000-000000000000}"/>
  <bookViews>
    <workbookView xWindow="-120" yWindow="-120" windowWidth="29040" windowHeight="15720" activeTab="1" xr2:uid="{00000000-000D-0000-FFFF-FFFF00000000}"/>
  </bookViews>
  <sheets>
    <sheet name="Sheet1" sheetId="1" r:id="rId1"/>
    <sheet name="Sheet6" sheetId="9" r:id="rId2"/>
    <sheet name="Sheet5" sheetId="8" r:id="rId3"/>
    <sheet name="Sheet4" sheetId="7" r:id="rId4"/>
    <sheet name="Sheet2" sheetId="5" r:id="rId5"/>
    <sheet name="Sheet3" sheetId="6" r:id="rId6"/>
    <sheet name="Sheet7" sheetId="10" r:id="rId7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C26" i="1" l="1"/>
  <c r="J26" i="1" s="1"/>
  <c r="C30" i="1"/>
  <c r="C25" i="1"/>
  <c r="J31" i="1"/>
  <c r="J30" i="1"/>
  <c r="J29" i="1"/>
  <c r="J28" i="1"/>
  <c r="J27" i="1"/>
  <c r="B18" i="1"/>
  <c r="C28" i="1"/>
  <c r="G5" i="1"/>
  <c r="F5" i="1"/>
  <c r="I29" i="1"/>
  <c r="I28" i="1"/>
  <c r="I27" i="1"/>
  <c r="I26" i="1"/>
  <c r="H29" i="1"/>
  <c r="H28" i="1"/>
  <c r="H27" i="1"/>
  <c r="H26" i="1"/>
  <c r="H25" i="1"/>
  <c r="H5" i="1"/>
  <c r="J4" i="1" l="1"/>
  <c r="G37" i="1" l="1"/>
  <c r="H37" i="1" s="1"/>
  <c r="G36" i="1"/>
  <c r="H36" i="1" s="1"/>
  <c r="D37" i="1"/>
  <c r="D36" i="1"/>
  <c r="G35" i="1"/>
  <c r="G34" i="1"/>
  <c r="G33" i="1"/>
  <c r="J25" i="1" l="1"/>
  <c r="K33" i="1"/>
  <c r="J5" i="1"/>
  <c r="G25" i="1" l="1"/>
  <c r="G26" i="1"/>
  <c r="G27" i="1"/>
  <c r="G28" i="1"/>
  <c r="G29" i="1"/>
  <c r="G30" i="1"/>
  <c r="H30" i="1"/>
  <c r="G31" i="1"/>
  <c r="H31" i="1"/>
  <c r="L33" i="1"/>
  <c r="J34" i="1"/>
  <c r="H35" i="1"/>
  <c r="H34" i="1" l="1"/>
  <c r="H33" i="1"/>
  <c r="D34" i="1"/>
  <c r="I30" i="1" l="1"/>
  <c r="I31" i="1"/>
  <c r="D35" i="1" l="1"/>
  <c r="I25" i="1"/>
  <c r="I34" i="1" l="1"/>
  <c r="I33" i="1"/>
  <c r="D33" i="1"/>
  <c r="B8" i="1" l="1"/>
  <c r="H3" i="1" l="1"/>
  <c r="B10" i="1" l="1"/>
  <c r="B5" i="1" l="1"/>
  <c r="B11" i="1" l="1"/>
  <c r="B6" i="1"/>
  <c r="B14" i="1"/>
  <c r="B12" i="1" l="1"/>
  <c r="B13" i="1" s="1"/>
  <c r="B15" i="1" s="1"/>
  <c r="B17" i="1" l="1"/>
  <c r="B19" i="1" l="1"/>
</calcChain>
</file>

<file path=xl/sharedStrings.xml><?xml version="1.0" encoding="utf-8"?>
<sst xmlns="http://schemas.openxmlformats.org/spreadsheetml/2006/main" count="28" uniqueCount="26">
  <si>
    <t>New Construction Rate</t>
  </si>
  <si>
    <t>Bldg.+Service (Cost of Construction)</t>
  </si>
  <si>
    <t>Land + Others</t>
  </si>
  <si>
    <t>Replacement Cost</t>
  </si>
  <si>
    <t>Age of the bldg.</t>
  </si>
  <si>
    <t>Estimated Life</t>
  </si>
  <si>
    <t>Total Life</t>
  </si>
  <si>
    <t>Depreciation (100-10)X12/60</t>
  </si>
  <si>
    <t>Depreciation Amt</t>
  </si>
  <si>
    <t>Depreciated Bldg. Rate</t>
  </si>
  <si>
    <t>Total Composite Rate</t>
  </si>
  <si>
    <t>Value</t>
  </si>
  <si>
    <t>IV</t>
  </si>
  <si>
    <t>Con. Year</t>
  </si>
  <si>
    <t>Online</t>
  </si>
  <si>
    <t>Carpet</t>
  </si>
  <si>
    <t>Rental Value</t>
  </si>
  <si>
    <t>Rate on Carpet Area</t>
  </si>
  <si>
    <t>Rate on Built up Area</t>
  </si>
  <si>
    <t>Rate on Saleable Area</t>
  </si>
  <si>
    <t>SBA</t>
  </si>
  <si>
    <t xml:space="preserve"> Built up Area</t>
  </si>
  <si>
    <t>IGR</t>
  </si>
  <si>
    <t>Area</t>
  </si>
  <si>
    <t>Flat Value</t>
  </si>
  <si>
    <t>Agreement Carpet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</si>
</sst>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3">
    <numFmt numFmtId="43" formatCode="_ * #,##0.00_ ;_ * \-#,##0.00_ ;_ * &quot;-&quot;??_ ;_ @_ "/>
    <numFmt numFmtId="164" formatCode="_(* #,##0.00_);_(* \(#,##0.00\);_(* &quot;-&quot;??_);_(@_)"/>
    <numFmt numFmtId="165" formatCode="_ * #,##0_ ;_ * \-#,##0_ ;_ * &quot;-&quot;??_ ;_ @_ "/>
  </numFmts>
  <fonts count="16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8"/>
      <color theme="1"/>
      <name val="Calibri"/>
      <family val="2"/>
      <scheme val="minor"/>
    </font>
    <font>
      <sz val="12"/>
      <color rgb="FFFF0000"/>
      <name val="Arial Narrow"/>
      <family val="2"/>
    </font>
    <font>
      <sz val="11"/>
      <color rgb="FF000000"/>
      <name val="Calibri"/>
      <family val="2"/>
      <scheme val="minor"/>
    </font>
    <font>
      <sz val="11"/>
      <color rgb="FFFF0000"/>
      <name val="Calibri"/>
      <family val="2"/>
      <scheme val="minor"/>
    </font>
    <font>
      <sz val="11"/>
      <name val="Calibri"/>
      <family val="2"/>
      <scheme val="minor"/>
    </font>
    <font>
      <u/>
      <sz val="12.65"/>
      <color theme="10"/>
      <name val="Calibri"/>
      <family val="2"/>
    </font>
    <font>
      <sz val="8"/>
      <color rgb="FF000000"/>
      <name val="Calibri"/>
      <family val="2"/>
      <scheme val="minor"/>
    </font>
    <font>
      <b/>
      <sz val="11"/>
      <color rgb="FF000000"/>
      <name val="Calibri"/>
      <family val="2"/>
      <scheme val="minor"/>
    </font>
    <font>
      <sz val="11"/>
      <color theme="1"/>
      <name val="Arial Narrow"/>
      <family val="2"/>
    </font>
    <font>
      <b/>
      <sz val="11"/>
      <name val="Arial Narrow"/>
      <family val="2"/>
    </font>
    <font>
      <sz val="11"/>
      <name val="Arial Narrow"/>
      <family val="2"/>
    </font>
    <font>
      <b/>
      <sz val="11"/>
      <color theme="1"/>
      <name val="Arial Narrow"/>
      <family val="2"/>
    </font>
    <font>
      <b/>
      <sz val="11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theme="4" tint="0.79998168889431442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theme="8" tint="0.79998168889431442"/>
        <bgColor indexed="64"/>
      </patternFill>
    </fill>
  </fills>
  <borders count="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3">
    <xf numFmtId="0" fontId="0" fillId="0" borderId="0"/>
    <xf numFmtId="43" fontId="1" fillId="0" borderId="0" applyFont="0" applyFill="0" applyBorder="0" applyAlignment="0" applyProtection="0"/>
    <xf numFmtId="0" fontId="8" fillId="0" borderId="0" applyNumberFormat="0" applyFill="0" applyBorder="0" applyAlignment="0" applyProtection="0">
      <alignment vertical="top"/>
      <protection locked="0"/>
    </xf>
  </cellStyleXfs>
  <cellXfs count="69">
    <xf numFmtId="0" fontId="0" fillId="0" borderId="0" xfId="0"/>
    <xf numFmtId="43" fontId="0" fillId="0" borderId="0" xfId="1" applyFont="1"/>
    <xf numFmtId="0" fontId="0" fillId="0" borderId="2" xfId="0" applyBorder="1"/>
    <xf numFmtId="0" fontId="0" fillId="0" borderId="3" xfId="0" applyBorder="1"/>
    <xf numFmtId="0" fontId="0" fillId="0" borderId="4" xfId="0" applyBorder="1"/>
    <xf numFmtId="0" fontId="0" fillId="0" borderId="5" xfId="0" applyBorder="1"/>
    <xf numFmtId="0" fontId="0" fillId="0" borderId="6" xfId="0" applyBorder="1"/>
    <xf numFmtId="43" fontId="3" fillId="0" borderId="0" xfId="1" applyFont="1" applyBorder="1"/>
    <xf numFmtId="43" fontId="2" fillId="0" borderId="0" xfId="1" applyFont="1" applyBorder="1"/>
    <xf numFmtId="0" fontId="0" fillId="0" borderId="5" xfId="0" applyBorder="1" applyAlignment="1">
      <alignment wrapText="1"/>
    </xf>
    <xf numFmtId="0" fontId="3" fillId="0" borderId="0" xfId="0" applyFont="1"/>
    <xf numFmtId="0" fontId="2" fillId="0" borderId="0" xfId="0" applyFont="1"/>
    <xf numFmtId="43" fontId="0" fillId="0" borderId="0" xfId="0" applyNumberFormat="1"/>
    <xf numFmtId="0" fontId="4" fillId="0" borderId="0" xfId="0" applyFont="1"/>
    <xf numFmtId="0" fontId="5" fillId="0" borderId="0" xfId="0" applyFont="1"/>
    <xf numFmtId="0" fontId="7" fillId="0" borderId="0" xfId="0" applyFont="1"/>
    <xf numFmtId="0" fontId="7" fillId="0" borderId="4" xfId="0" applyFont="1" applyBorder="1"/>
    <xf numFmtId="43" fontId="7" fillId="0" borderId="0" xfId="0" applyNumberFormat="1" applyFont="1"/>
    <xf numFmtId="43" fontId="3" fillId="0" borderId="0" xfId="1" applyFont="1" applyFill="1" applyBorder="1"/>
    <xf numFmtId="43" fontId="2" fillId="0" borderId="0" xfId="0" applyNumberFormat="1" applyFont="1"/>
    <xf numFmtId="43" fontId="5" fillId="0" borderId="0" xfId="0" applyNumberFormat="1" applyFont="1"/>
    <xf numFmtId="165" fontId="2" fillId="0" borderId="0" xfId="1" applyNumberFormat="1" applyFont="1" applyFill="1" applyBorder="1"/>
    <xf numFmtId="43" fontId="9" fillId="0" borderId="0" xfId="0" applyNumberFormat="1" applyFont="1"/>
    <xf numFmtId="43" fontId="10" fillId="0" borderId="0" xfId="0" applyNumberFormat="1" applyFont="1"/>
    <xf numFmtId="2" fontId="0" fillId="0" borderId="0" xfId="1" applyNumberFormat="1" applyFont="1"/>
    <xf numFmtId="0" fontId="8" fillId="0" borderId="0" xfId="2" applyFill="1" applyBorder="1" applyAlignment="1" applyProtection="1"/>
    <xf numFmtId="0" fontId="11" fillId="0" borderId="1" xfId="0" applyFont="1" applyBorder="1"/>
    <xf numFmtId="0" fontId="11" fillId="0" borderId="1" xfId="0" applyFont="1" applyBorder="1" applyAlignment="1">
      <alignment wrapText="1"/>
    </xf>
    <xf numFmtId="0" fontId="13" fillId="0" borderId="1" xfId="0" applyFont="1" applyBorder="1"/>
    <xf numFmtId="43" fontId="11" fillId="0" borderId="1" xfId="0" applyNumberFormat="1" applyFont="1" applyBorder="1"/>
    <xf numFmtId="0" fontId="7" fillId="0" borderId="3" xfId="0" applyFont="1" applyBorder="1"/>
    <xf numFmtId="0" fontId="12" fillId="0" borderId="1" xfId="0" applyFont="1" applyBorder="1" applyAlignment="1">
      <alignment horizontal="center" wrapText="1"/>
    </xf>
    <xf numFmtId="43" fontId="13" fillId="0" borderId="1" xfId="1" applyFont="1" applyFill="1" applyBorder="1"/>
    <xf numFmtId="10" fontId="13" fillId="0" borderId="1" xfId="0" applyNumberFormat="1" applyFont="1" applyBorder="1"/>
    <xf numFmtId="43" fontId="0" fillId="0" borderId="6" xfId="0" applyNumberFormat="1" applyBorder="1"/>
    <xf numFmtId="0" fontId="12" fillId="0" borderId="1" xfId="0" applyFont="1" applyBorder="1" applyAlignment="1">
      <alignment horizontal="center"/>
    </xf>
    <xf numFmtId="0" fontId="11" fillId="0" borderId="1" xfId="1" applyNumberFormat="1" applyFont="1" applyFill="1" applyBorder="1"/>
    <xf numFmtId="164" fontId="11" fillId="0" borderId="1" xfId="1" applyNumberFormat="1" applyFont="1" applyFill="1" applyBorder="1"/>
    <xf numFmtId="10" fontId="11" fillId="0" borderId="1" xfId="1" applyNumberFormat="1" applyFont="1" applyFill="1" applyBorder="1"/>
    <xf numFmtId="43" fontId="11" fillId="0" borderId="1" xfId="1" applyFont="1" applyFill="1" applyBorder="1"/>
    <xf numFmtId="0" fontId="7" fillId="2" borderId="0" xfId="0" applyFont="1" applyFill="1"/>
    <xf numFmtId="0" fontId="0" fillId="2" borderId="0" xfId="0" applyFill="1"/>
    <xf numFmtId="43" fontId="0" fillId="2" borderId="0" xfId="0" applyNumberFormat="1" applyFill="1"/>
    <xf numFmtId="0" fontId="7" fillId="3" borderId="0" xfId="0" applyFont="1" applyFill="1"/>
    <xf numFmtId="0" fontId="0" fillId="3" borderId="0" xfId="0" applyFill="1"/>
    <xf numFmtId="43" fontId="0" fillId="3" borderId="0" xfId="0" applyNumberFormat="1" applyFill="1"/>
    <xf numFmtId="0" fontId="12" fillId="4" borderId="1" xfId="0" applyFont="1" applyFill="1" applyBorder="1"/>
    <xf numFmtId="0" fontId="14" fillId="4" borderId="1" xfId="0" applyFont="1" applyFill="1" applyBorder="1"/>
    <xf numFmtId="43" fontId="12" fillId="4" borderId="1" xfId="0" applyNumberFormat="1" applyFont="1" applyFill="1" applyBorder="1"/>
    <xf numFmtId="43" fontId="15" fillId="4" borderId="1" xfId="0" applyNumberFormat="1" applyFont="1" applyFill="1" applyBorder="1"/>
    <xf numFmtId="43" fontId="2" fillId="0" borderId="0" xfId="1" applyFont="1" applyFill="1" applyBorder="1"/>
    <xf numFmtId="43" fontId="0" fillId="0" borderId="1" xfId="0" applyNumberFormat="1" applyBorder="1"/>
    <xf numFmtId="0" fontId="0" fillId="0" borderId="1" xfId="0" applyBorder="1"/>
    <xf numFmtId="43" fontId="0" fillId="0" borderId="7" xfId="0" applyNumberFormat="1" applyBorder="1"/>
    <xf numFmtId="0" fontId="6" fillId="0" borderId="6" xfId="0" applyFont="1" applyBorder="1"/>
    <xf numFmtId="0" fontId="6" fillId="0" borderId="0" xfId="0" applyFont="1"/>
    <xf numFmtId="43" fontId="0" fillId="0" borderId="1" xfId="1" applyFont="1" applyFill="1" applyBorder="1"/>
    <xf numFmtId="164" fontId="0" fillId="0" borderId="1" xfId="1" applyNumberFormat="1" applyFont="1" applyFill="1" applyBorder="1"/>
    <xf numFmtId="43" fontId="5" fillId="0" borderId="1" xfId="0" applyNumberFormat="1" applyFont="1" applyBorder="1"/>
    <xf numFmtId="164" fontId="0" fillId="0" borderId="0" xfId="0" applyNumberFormat="1"/>
    <xf numFmtId="10" fontId="2" fillId="0" borderId="0" xfId="0" applyNumberFormat="1" applyFont="1"/>
    <xf numFmtId="0" fontId="7" fillId="0" borderId="1" xfId="0" applyFont="1" applyBorder="1"/>
    <xf numFmtId="0" fontId="12" fillId="0" borderId="1" xfId="0" applyFont="1" applyBorder="1"/>
    <xf numFmtId="0" fontId="14" fillId="0" borderId="1" xfId="0" applyFont="1" applyBorder="1"/>
    <xf numFmtId="43" fontId="12" fillId="0" borderId="1" xfId="0" applyNumberFormat="1" applyFont="1" applyBorder="1"/>
    <xf numFmtId="43" fontId="14" fillId="0" borderId="1" xfId="0" applyNumberFormat="1" applyFont="1" applyBorder="1"/>
    <xf numFmtId="0" fontId="7" fillId="3" borderId="1" xfId="0" applyFont="1" applyFill="1" applyBorder="1"/>
    <xf numFmtId="0" fontId="0" fillId="3" borderId="1" xfId="0" applyFill="1" applyBorder="1"/>
    <xf numFmtId="43" fontId="0" fillId="3" borderId="1" xfId="0" applyNumberFormat="1" applyFill="1" applyBorder="1"/>
  </cellXfs>
  <cellStyles count="3">
    <cellStyle name="Comma" xfId="1" builtinId="3"/>
    <cellStyle name="Hyperlink" xfId="2" builtinId="8"/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calcChain" Target="calcChain.xml"/><Relationship Id="rId5" Type="http://schemas.openxmlformats.org/officeDocument/2006/relationships/worksheet" Target="worksheets/sheet5.xml"/><Relationship Id="rId10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2.png"/></Relationships>
</file>

<file path=xl/drawings/_rels/drawing3.xml.rels><?xml version="1.0" encoding="UTF-8" standalone="yes"?>
<Relationships xmlns="http://schemas.openxmlformats.org/package/2006/relationships"><Relationship Id="rId1" Type="http://schemas.openxmlformats.org/officeDocument/2006/relationships/image" Target="../media/image3.png"/></Relationships>
</file>

<file path=xl/drawings/_rels/drawing4.xml.rels><?xml version="1.0" encoding="UTF-8" standalone="yes"?>
<Relationships xmlns="http://schemas.openxmlformats.org/package/2006/relationships"><Relationship Id="rId1" Type="http://schemas.openxmlformats.org/officeDocument/2006/relationships/image" Target="../media/image4.png"/></Relationships>
</file>

<file path=xl/drawings/_rels/drawing5.xml.rels><?xml version="1.0" encoding="UTF-8" standalone="yes"?>
<Relationships xmlns="http://schemas.openxmlformats.org/package/2006/relationships"><Relationship Id="rId1" Type="http://schemas.openxmlformats.org/officeDocument/2006/relationships/image" Target="../media/image5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15</xdr:col>
      <xdr:colOff>506172</xdr:colOff>
      <xdr:row>37</xdr:row>
      <xdr:rowOff>10510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32B27829-FC62-4402-9A96-21485BAF3382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9650172" cy="7059010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1</xdr:rowOff>
    </xdr:from>
    <xdr:to>
      <xdr:col>26</xdr:col>
      <xdr:colOff>211791</xdr:colOff>
      <xdr:row>45</xdr:row>
      <xdr:rowOff>44825</xdr:rowOff>
    </xdr:to>
    <xdr:pic>
      <xdr:nvPicPr>
        <xdr:cNvPr id="3" name="Picture 2">
          <a:extLst>
            <a:ext uri="{FF2B5EF4-FFF2-40B4-BE49-F238E27FC236}">
              <a16:creationId xmlns:a16="http://schemas.microsoft.com/office/drawing/2014/main" id="{728D2F96-F45E-44CD-BF8E-869DCDB53248}"/>
            </a:ext>
          </a:extLst>
        </xdr:cNvPr>
        <xdr:cNvPicPr>
          <a:picLocks noChangeAspect="1"/>
        </xdr:cNvPicPr>
      </xdr:nvPicPr>
      <xdr:blipFill rotWithShape="1">
        <a:blip xmlns:r="http://schemas.openxmlformats.org/officeDocument/2006/relationships" r:embed="rId1"/>
        <a:srcRect b="4781"/>
        <a:stretch/>
      </xdr:blipFill>
      <xdr:spPr>
        <a:xfrm>
          <a:off x="0" y="1"/>
          <a:ext cx="15944850" cy="8617324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34018</xdr:colOff>
      <xdr:row>0</xdr:row>
      <xdr:rowOff>40805</xdr:rowOff>
    </xdr:from>
    <xdr:to>
      <xdr:col>28</xdr:col>
      <xdr:colOff>32017</xdr:colOff>
      <xdr:row>47</xdr:row>
      <xdr:rowOff>147411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E16E265E-9689-456A-BB21-F3C38CAC15F2}"/>
            </a:ext>
          </a:extLst>
        </xdr:cNvPr>
        <xdr:cNvPicPr>
          <a:picLocks noChangeAspect="1"/>
        </xdr:cNvPicPr>
      </xdr:nvPicPr>
      <xdr:blipFill rotWithShape="1">
        <a:blip xmlns:r="http://schemas.openxmlformats.org/officeDocument/2006/relationships" r:embed="rId1"/>
        <a:srcRect b="6153"/>
        <a:stretch/>
      </xdr:blipFill>
      <xdr:spPr>
        <a:xfrm>
          <a:off x="34018" y="40805"/>
          <a:ext cx="17142999" cy="9166695"/>
        </a:xfrm>
        <a:prstGeom prst="rect">
          <a:avLst/>
        </a:prstGeom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26</xdr:col>
      <xdr:colOff>59370</xdr:colOff>
      <xdr:row>47</xdr:row>
      <xdr:rowOff>77460</xdr:rowOff>
    </xdr:to>
    <xdr:pic>
      <xdr:nvPicPr>
        <xdr:cNvPr id="3" name="Picture 2">
          <a:extLst>
            <a:ext uri="{FF2B5EF4-FFF2-40B4-BE49-F238E27FC236}">
              <a16:creationId xmlns:a16="http://schemas.microsoft.com/office/drawing/2014/main" id="{872D6AB9-7618-4A08-81EF-03C642B05E16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15908970" cy="9030960"/>
        </a:xfrm>
        <a:prstGeom prst="rect">
          <a:avLst/>
        </a:prstGeom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26</xdr:col>
      <xdr:colOff>2212</xdr:colOff>
      <xdr:row>45</xdr:row>
      <xdr:rowOff>134471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A4E794D6-08BA-47F5-8CF1-9311A0AD3275}"/>
            </a:ext>
          </a:extLst>
        </xdr:cNvPr>
        <xdr:cNvPicPr>
          <a:picLocks noChangeAspect="1"/>
        </xdr:cNvPicPr>
      </xdr:nvPicPr>
      <xdr:blipFill rotWithShape="1">
        <a:blip xmlns:r="http://schemas.openxmlformats.org/officeDocument/2006/relationships" r:embed="rId1"/>
        <a:srcRect b="4892"/>
        <a:stretch/>
      </xdr:blipFill>
      <xdr:spPr>
        <a:xfrm>
          <a:off x="0" y="0"/>
          <a:ext cx="15735271" cy="8706971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2.xml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3.xml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4.xml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5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O62"/>
  <sheetViews>
    <sheetView zoomScaleNormal="100" workbookViewId="0">
      <selection activeCell="G12" sqref="G12"/>
    </sheetView>
  </sheetViews>
  <sheetFormatPr defaultRowHeight="15" x14ac:dyDescent="0.25"/>
  <cols>
    <col min="1" max="1" width="21.7109375" bestFit="1" customWidth="1"/>
    <col min="2" max="2" width="18.140625" style="15" bestFit="1" customWidth="1"/>
    <col min="3" max="3" width="15.5703125" style="15" bestFit="1" customWidth="1"/>
    <col min="4" max="4" width="18.28515625" bestFit="1" customWidth="1"/>
    <col min="5" max="5" width="18.28515625" customWidth="1"/>
    <col min="6" max="6" width="21.7109375" bestFit="1" customWidth="1"/>
    <col min="7" max="7" width="18.85546875" bestFit="1" customWidth="1"/>
    <col min="8" max="8" width="19.85546875" bestFit="1" customWidth="1"/>
    <col min="9" max="9" width="15.42578125" bestFit="1" customWidth="1"/>
    <col min="10" max="10" width="13.7109375" bestFit="1" customWidth="1"/>
    <col min="14" max="14" width="14.28515625" bestFit="1" customWidth="1"/>
    <col min="15" max="15" width="11.5703125" bestFit="1" customWidth="1"/>
  </cols>
  <sheetData>
    <row r="1" spans="1:15" x14ac:dyDescent="0.25">
      <c r="A1" s="2"/>
      <c r="B1" s="30"/>
      <c r="C1" s="16"/>
      <c r="F1" s="2"/>
      <c r="G1" s="3"/>
      <c r="H1" s="3"/>
      <c r="I1" s="4"/>
      <c r="L1" s="2"/>
      <c r="M1" s="3"/>
      <c r="N1" s="3"/>
      <c r="O1" s="4"/>
    </row>
    <row r="2" spans="1:15" ht="16.5" x14ac:dyDescent="0.3">
      <c r="A2" s="26"/>
      <c r="B2" s="31" t="s">
        <v>24</v>
      </c>
      <c r="C2" s="31"/>
      <c r="D2" s="35"/>
      <c r="E2" s="15"/>
      <c r="F2" t="s">
        <v>13</v>
      </c>
      <c r="I2" s="6"/>
      <c r="L2" s="5"/>
      <c r="O2" s="6"/>
    </row>
    <row r="3" spans="1:15" ht="16.5" x14ac:dyDescent="0.3">
      <c r="A3" s="26" t="s">
        <v>0</v>
      </c>
      <c r="B3" s="32">
        <v>15000</v>
      </c>
      <c r="C3" s="32"/>
      <c r="D3" s="29"/>
      <c r="E3" s="12"/>
      <c r="F3" s="5">
        <v>2008</v>
      </c>
      <c r="G3" s="18">
        <v>2023</v>
      </c>
      <c r="H3" s="50">
        <f>G3-F3</f>
        <v>15</v>
      </c>
      <c r="I3" s="6"/>
      <c r="J3">
        <v>30250</v>
      </c>
      <c r="L3" s="5"/>
      <c r="M3" s="7"/>
      <c r="N3" s="8"/>
      <c r="O3" s="6"/>
    </row>
    <row r="4" spans="1:15" ht="33" x14ac:dyDescent="0.3">
      <c r="A4" s="27" t="s">
        <v>1</v>
      </c>
      <c r="B4" s="32">
        <v>3000</v>
      </c>
      <c r="C4" s="32"/>
      <c r="D4" s="29"/>
      <c r="E4" s="12"/>
      <c r="F4" s="9" t="s">
        <v>25</v>
      </c>
      <c r="H4" s="50"/>
      <c r="I4" s="6"/>
      <c r="J4">
        <f>J3/100*105</f>
        <v>31762.5</v>
      </c>
      <c r="L4" s="9"/>
      <c r="M4" s="7"/>
      <c r="N4" s="8"/>
      <c r="O4" s="6"/>
    </row>
    <row r="5" spans="1:15" ht="16.5" x14ac:dyDescent="0.3">
      <c r="A5" s="26" t="s">
        <v>2</v>
      </c>
      <c r="B5" s="32">
        <f>B3-B4</f>
        <v>12000</v>
      </c>
      <c r="C5" s="32"/>
      <c r="D5" s="29"/>
      <c r="E5" s="51"/>
      <c r="F5" s="52">
        <f>28.17*10.764</f>
        <v>303.22188</v>
      </c>
      <c r="G5" s="18">
        <f>F5*1.1</f>
        <v>333.54406800000004</v>
      </c>
      <c r="H5" s="21">
        <f>64.48*10.764</f>
        <v>694.06272000000001</v>
      </c>
      <c r="I5" s="34"/>
      <c r="J5">
        <f>J4/10.764</f>
        <v>2950.8082497212936</v>
      </c>
      <c r="L5" s="5"/>
      <c r="M5" s="7"/>
      <c r="N5" s="8"/>
      <c r="O5" s="6"/>
    </row>
    <row r="6" spans="1:15" ht="16.5" x14ac:dyDescent="0.3">
      <c r="A6" s="26" t="s">
        <v>3</v>
      </c>
      <c r="B6" s="32">
        <f>B4</f>
        <v>3000</v>
      </c>
      <c r="C6" s="32"/>
      <c r="D6" s="29"/>
      <c r="E6" s="53"/>
      <c r="F6" s="53"/>
      <c r="G6" s="19"/>
      <c r="H6" s="21"/>
      <c r="I6" s="54"/>
      <c r="J6" s="55"/>
      <c r="L6" s="5"/>
      <c r="M6" s="7"/>
      <c r="N6" s="8"/>
      <c r="O6" s="6"/>
    </row>
    <row r="7" spans="1:15" ht="16.5" x14ac:dyDescent="0.3">
      <c r="A7" s="26" t="s">
        <v>4</v>
      </c>
      <c r="B7" s="28">
        <v>0</v>
      </c>
      <c r="C7" s="28"/>
      <c r="D7" s="36"/>
      <c r="E7" s="56"/>
      <c r="F7" s="51"/>
      <c r="G7" s="19"/>
      <c r="H7" s="19"/>
      <c r="I7" s="55"/>
      <c r="J7" s="55"/>
      <c r="L7" s="5"/>
      <c r="M7" s="10"/>
      <c r="N7" s="11"/>
      <c r="O7" s="6"/>
    </row>
    <row r="8" spans="1:15" ht="16.5" x14ac:dyDescent="0.3">
      <c r="A8" s="26" t="s">
        <v>5</v>
      </c>
      <c r="B8" s="28">
        <f>B9-B7</f>
        <v>60</v>
      </c>
      <c r="C8" s="28"/>
      <c r="D8" s="37"/>
      <c r="E8" s="57"/>
      <c r="F8" s="51"/>
      <c r="G8" s="20"/>
      <c r="H8" s="19"/>
      <c r="I8" s="55"/>
      <c r="J8" s="55"/>
      <c r="M8" s="10"/>
      <c r="N8" s="11"/>
      <c r="O8" s="6"/>
    </row>
    <row r="9" spans="1:15" ht="16.5" x14ac:dyDescent="0.3">
      <c r="A9" s="26" t="s">
        <v>6</v>
      </c>
      <c r="B9" s="28">
        <v>60</v>
      </c>
      <c r="C9" s="28"/>
      <c r="D9" s="36"/>
      <c r="E9" s="56"/>
      <c r="F9" s="58"/>
      <c r="G9" s="59"/>
      <c r="H9" s="20"/>
      <c r="I9" s="55"/>
      <c r="J9" s="55"/>
      <c r="K9" s="14"/>
      <c r="L9" s="14"/>
      <c r="M9" s="13"/>
      <c r="N9" s="11"/>
      <c r="O9" s="6"/>
    </row>
    <row r="10" spans="1:15" ht="33" x14ac:dyDescent="0.3">
      <c r="A10" s="27" t="s">
        <v>7</v>
      </c>
      <c r="B10" s="28">
        <f>90*B7/B9</f>
        <v>0</v>
      </c>
      <c r="C10" s="28"/>
      <c r="D10" s="36"/>
      <c r="E10" s="56"/>
      <c r="F10" s="51"/>
      <c r="G10" s="18"/>
      <c r="H10" s="20"/>
      <c r="I10" s="55"/>
      <c r="J10" s="55"/>
      <c r="K10" s="14"/>
      <c r="L10" s="14"/>
      <c r="M10" s="13"/>
      <c r="N10" s="11"/>
      <c r="O10" s="6"/>
    </row>
    <row r="11" spans="1:15" ht="16.5" x14ac:dyDescent="0.3">
      <c r="A11" s="26"/>
      <c r="B11" s="33">
        <f>B10%</f>
        <v>0</v>
      </c>
      <c r="C11" s="33"/>
      <c r="D11" s="38"/>
      <c r="E11" s="24"/>
      <c r="F11" s="12"/>
      <c r="G11" s="19"/>
      <c r="H11" s="20"/>
      <c r="I11" s="55"/>
      <c r="J11" s="55"/>
      <c r="K11" s="14"/>
      <c r="L11" s="14"/>
      <c r="M11" s="13"/>
      <c r="N11" s="60"/>
      <c r="O11" s="6"/>
    </row>
    <row r="12" spans="1:15" ht="16.5" x14ac:dyDescent="0.3">
      <c r="A12" s="26" t="s">
        <v>8</v>
      </c>
      <c r="B12" s="32">
        <f>B6*B11</f>
        <v>0</v>
      </c>
      <c r="C12" s="32"/>
      <c r="D12" s="39"/>
      <c r="E12" s="1"/>
      <c r="F12" s="12"/>
      <c r="G12" s="19"/>
      <c r="H12" s="20"/>
      <c r="I12" s="55"/>
      <c r="J12" s="55"/>
      <c r="K12" s="14"/>
      <c r="L12" s="14"/>
      <c r="M12" s="13"/>
      <c r="N12" s="8"/>
      <c r="O12" s="6"/>
    </row>
    <row r="13" spans="1:15" ht="16.5" x14ac:dyDescent="0.3">
      <c r="A13" s="26" t="s">
        <v>9</v>
      </c>
      <c r="B13" s="32">
        <f>B6-B12</f>
        <v>3000</v>
      </c>
      <c r="C13" s="32"/>
      <c r="D13" s="39"/>
      <c r="E13" s="1"/>
      <c r="F13" s="12"/>
      <c r="G13" s="20"/>
      <c r="H13" s="20"/>
      <c r="I13" s="55"/>
      <c r="J13" s="55"/>
      <c r="K13" s="14"/>
      <c r="L13" s="14"/>
      <c r="M13" s="13"/>
      <c r="N13" s="8"/>
      <c r="O13" s="6"/>
    </row>
    <row r="14" spans="1:15" ht="16.5" x14ac:dyDescent="0.3">
      <c r="A14" s="26" t="s">
        <v>2</v>
      </c>
      <c r="B14" s="32">
        <f>B5</f>
        <v>12000</v>
      </c>
      <c r="C14" s="32"/>
      <c r="D14" s="29"/>
      <c r="E14" s="12"/>
      <c r="F14" s="14"/>
      <c r="H14" s="20"/>
      <c r="I14" s="55"/>
      <c r="J14" s="55"/>
      <c r="K14" s="14"/>
      <c r="L14" s="14"/>
      <c r="M14" s="13"/>
      <c r="N14" s="8"/>
      <c r="O14" s="6"/>
    </row>
    <row r="15" spans="1:15" ht="16.5" x14ac:dyDescent="0.3">
      <c r="A15" s="26" t="s">
        <v>10</v>
      </c>
      <c r="B15" s="32">
        <f>B14+B13</f>
        <v>15000</v>
      </c>
      <c r="C15" s="32"/>
      <c r="D15" s="29"/>
      <c r="E15" s="12"/>
      <c r="F15" s="14"/>
      <c r="G15" s="22"/>
      <c r="H15" s="20"/>
      <c r="I15" s="14"/>
      <c r="J15" s="14"/>
      <c r="K15" s="14"/>
      <c r="L15" s="14"/>
      <c r="M15" s="13"/>
      <c r="N15" s="8"/>
      <c r="O15" s="6"/>
    </row>
    <row r="16" spans="1:15" ht="16.5" x14ac:dyDescent="0.3">
      <c r="A16" s="47" t="s">
        <v>23</v>
      </c>
      <c r="B16" s="46">
        <v>303</v>
      </c>
      <c r="C16" s="62"/>
      <c r="D16" s="63"/>
      <c r="E16" s="12"/>
      <c r="F16" s="20"/>
      <c r="G16" s="23"/>
      <c r="H16" s="19"/>
      <c r="I16" s="12"/>
      <c r="N16" s="11"/>
      <c r="O16" s="6"/>
    </row>
    <row r="17" spans="1:15" ht="16.5" x14ac:dyDescent="0.3">
      <c r="A17" s="47" t="s">
        <v>11</v>
      </c>
      <c r="B17" s="48">
        <f>B15*B16</f>
        <v>4545000</v>
      </c>
      <c r="C17" s="64"/>
      <c r="D17" s="65"/>
      <c r="E17" s="12"/>
      <c r="F17" s="20"/>
      <c r="G17" s="20"/>
      <c r="H17" s="19"/>
      <c r="I17" s="12"/>
      <c r="N17" s="19"/>
      <c r="O17" s="34"/>
    </row>
    <row r="18" spans="1:15" ht="16.5" x14ac:dyDescent="0.3">
      <c r="A18" s="47" t="s">
        <v>12</v>
      </c>
      <c r="B18" s="48">
        <f>334*B4</f>
        <v>1002000</v>
      </c>
      <c r="C18" s="64"/>
      <c r="D18" s="65"/>
      <c r="E18" s="12"/>
      <c r="F18" s="12"/>
      <c r="G18" s="12"/>
    </row>
    <row r="19" spans="1:15" ht="16.5" x14ac:dyDescent="0.3">
      <c r="A19" s="46" t="s">
        <v>16</v>
      </c>
      <c r="B19" s="49">
        <f>B17*0.03/12</f>
        <v>11362.5</v>
      </c>
      <c r="C19" s="64"/>
      <c r="D19" s="64"/>
      <c r="E19" s="12"/>
    </row>
    <row r="20" spans="1:15" x14ac:dyDescent="0.25">
      <c r="B20" s="17"/>
      <c r="C20" s="17"/>
    </row>
    <row r="21" spans="1:15" x14ac:dyDescent="0.25">
      <c r="B21" s="17"/>
      <c r="C21" s="17"/>
    </row>
    <row r="23" spans="1:15" x14ac:dyDescent="0.25">
      <c r="D23" t="s">
        <v>14</v>
      </c>
    </row>
    <row r="24" spans="1:15" x14ac:dyDescent="0.25">
      <c r="B24" s="61" t="s">
        <v>20</v>
      </c>
      <c r="C24" s="61" t="s">
        <v>15</v>
      </c>
      <c r="D24" s="52" t="s">
        <v>21</v>
      </c>
      <c r="E24" s="52"/>
      <c r="F24" s="52" t="s">
        <v>11</v>
      </c>
      <c r="G24" s="52" t="s">
        <v>17</v>
      </c>
      <c r="H24" s="52" t="s">
        <v>18</v>
      </c>
      <c r="I24" s="52" t="s">
        <v>19</v>
      </c>
      <c r="J24" s="52"/>
    </row>
    <row r="25" spans="1:15" ht="17.25" x14ac:dyDescent="0.3">
      <c r="B25" s="61"/>
      <c r="C25" s="66">
        <f>D25/1.2</f>
        <v>375</v>
      </c>
      <c r="D25" s="67">
        <v>450</v>
      </c>
      <c r="E25" s="67"/>
      <c r="F25" s="67">
        <v>6000000</v>
      </c>
      <c r="G25" s="68">
        <f t="shared" ref="G25:G31" si="0">F25/C25</f>
        <v>16000</v>
      </c>
      <c r="H25" s="68">
        <f>F25/D25</f>
        <v>13333.333333333334</v>
      </c>
      <c r="I25" s="51" t="e">
        <f t="shared" ref="I25:I31" si="1">F25/B25</f>
        <v>#DIV/0!</v>
      </c>
      <c r="J25" s="52">
        <f t="shared" ref="J25" si="2">D25/C25</f>
        <v>1.2</v>
      </c>
      <c r="K25" s="25"/>
    </row>
    <row r="26" spans="1:15" ht="17.25" x14ac:dyDescent="0.3">
      <c r="B26" s="52"/>
      <c r="C26" s="66">
        <f>D26/1.2</f>
        <v>400</v>
      </c>
      <c r="D26" s="67">
        <v>480</v>
      </c>
      <c r="E26" s="67"/>
      <c r="F26" s="67">
        <v>6500000</v>
      </c>
      <c r="G26" s="68">
        <f t="shared" si="0"/>
        <v>16250</v>
      </c>
      <c r="H26" s="68">
        <f>F26/D26</f>
        <v>13541.666666666666</v>
      </c>
      <c r="I26" s="51" t="e">
        <f t="shared" si="1"/>
        <v>#DIV/0!</v>
      </c>
      <c r="J26" s="52">
        <f t="shared" ref="J26:J31" si="3">D26/C26</f>
        <v>1.2</v>
      </c>
      <c r="K26" s="25"/>
    </row>
    <row r="27" spans="1:15" x14ac:dyDescent="0.25">
      <c r="B27" s="52"/>
      <c r="C27" s="61">
        <v>225</v>
      </c>
      <c r="D27" s="52"/>
      <c r="E27" s="52"/>
      <c r="F27" s="51">
        <v>5500000</v>
      </c>
      <c r="G27" s="51">
        <f t="shared" si="0"/>
        <v>24444.444444444445</v>
      </c>
      <c r="H27" s="51" t="e">
        <f>F27/D27</f>
        <v>#DIV/0!</v>
      </c>
      <c r="I27" s="51" t="e">
        <f t="shared" si="1"/>
        <v>#DIV/0!</v>
      </c>
      <c r="J27" s="52">
        <f t="shared" si="3"/>
        <v>0</v>
      </c>
    </row>
    <row r="28" spans="1:15" x14ac:dyDescent="0.25">
      <c r="B28" s="52"/>
      <c r="C28" s="61">
        <f>D28/1.2</f>
        <v>291.66666666666669</v>
      </c>
      <c r="D28" s="52">
        <v>350</v>
      </c>
      <c r="E28" s="52"/>
      <c r="F28" s="51">
        <v>4200000</v>
      </c>
      <c r="G28" s="51">
        <f t="shared" si="0"/>
        <v>14399.999999999998</v>
      </c>
      <c r="H28" s="51">
        <f>F28/D28</f>
        <v>12000</v>
      </c>
      <c r="I28" s="51" t="e">
        <f t="shared" si="1"/>
        <v>#DIV/0!</v>
      </c>
      <c r="J28" s="52">
        <f t="shared" si="3"/>
        <v>1.2</v>
      </c>
    </row>
    <row r="29" spans="1:15" x14ac:dyDescent="0.25">
      <c r="B29" s="52"/>
      <c r="C29" s="61">
        <v>330</v>
      </c>
      <c r="D29" s="52"/>
      <c r="E29" s="52"/>
      <c r="F29" s="51">
        <v>7000000</v>
      </c>
      <c r="G29" s="51">
        <f t="shared" si="0"/>
        <v>21212.121212121212</v>
      </c>
      <c r="H29" s="51" t="e">
        <f>F29/D29</f>
        <v>#DIV/0!</v>
      </c>
      <c r="I29" s="51" t="e">
        <f>F29/B29</f>
        <v>#DIV/0!</v>
      </c>
      <c r="J29" s="52">
        <f t="shared" si="3"/>
        <v>0</v>
      </c>
    </row>
    <row r="30" spans="1:15" x14ac:dyDescent="0.25">
      <c r="B30" s="61"/>
      <c r="C30" s="61">
        <f>D30/1.2</f>
        <v>458.33333333333337</v>
      </c>
      <c r="D30" s="52">
        <v>550</v>
      </c>
      <c r="E30" s="52"/>
      <c r="F30" s="51">
        <v>7500000</v>
      </c>
      <c r="G30" s="51">
        <f t="shared" si="0"/>
        <v>16363.636363636362</v>
      </c>
      <c r="H30" s="51">
        <f t="shared" ref="H30:H31" si="4">F30/D30</f>
        <v>13636.363636363636</v>
      </c>
      <c r="I30" s="51" t="e">
        <f t="shared" si="1"/>
        <v>#DIV/0!</v>
      </c>
      <c r="J30" s="52">
        <f t="shared" si="3"/>
        <v>1.2</v>
      </c>
    </row>
    <row r="31" spans="1:15" x14ac:dyDescent="0.25">
      <c r="B31" s="61"/>
      <c r="C31" s="61">
        <v>350</v>
      </c>
      <c r="D31" s="52">
        <v>550</v>
      </c>
      <c r="E31" s="52"/>
      <c r="F31" s="52"/>
      <c r="G31" s="51">
        <f t="shared" si="0"/>
        <v>0</v>
      </c>
      <c r="H31" s="51">
        <f t="shared" si="4"/>
        <v>0</v>
      </c>
      <c r="I31" s="51" t="e">
        <f t="shared" si="1"/>
        <v>#DIV/0!</v>
      </c>
      <c r="J31" s="52">
        <f t="shared" si="3"/>
        <v>1.5714285714285714</v>
      </c>
    </row>
    <row r="32" spans="1:15" x14ac:dyDescent="0.25">
      <c r="B32" s="15" t="s">
        <v>22</v>
      </c>
    </row>
    <row r="33" spans="1:12" x14ac:dyDescent="0.25">
      <c r="B33" s="43">
        <v>225</v>
      </c>
      <c r="C33" s="43">
        <v>2386460</v>
      </c>
      <c r="D33" s="44">
        <f>C33/B33</f>
        <v>10606.488888888889</v>
      </c>
      <c r="E33" s="44">
        <v>696000</v>
      </c>
      <c r="F33" s="44">
        <v>30000</v>
      </c>
      <c r="G33" s="45">
        <f>F33+E33+C33</f>
        <v>3112460</v>
      </c>
      <c r="H33">
        <f>G33/B33</f>
        <v>13833.155555555555</v>
      </c>
      <c r="I33" s="12" t="e">
        <f>G33/#REF!</f>
        <v>#REF!</v>
      </c>
      <c r="K33">
        <f>A33+B33</f>
        <v>225</v>
      </c>
      <c r="L33">
        <f>G33/K33</f>
        <v>13833.155555555555</v>
      </c>
    </row>
    <row r="34" spans="1:12" x14ac:dyDescent="0.25">
      <c r="D34" t="e">
        <f>C34/B34</f>
        <v>#DIV/0!</v>
      </c>
      <c r="E34">
        <v>720000</v>
      </c>
      <c r="F34" s="44">
        <v>30000</v>
      </c>
      <c r="G34" s="12">
        <f>F34+E34+C34</f>
        <v>750000</v>
      </c>
      <c r="H34" t="e">
        <f>G34/B34</f>
        <v>#DIV/0!</v>
      </c>
      <c r="I34" s="12" t="e">
        <f>G34/#REF!</f>
        <v>#REF!</v>
      </c>
      <c r="J34" t="e">
        <f>G34/A34</f>
        <v>#DIV/0!</v>
      </c>
    </row>
    <row r="35" spans="1:12" x14ac:dyDescent="0.25">
      <c r="D35" t="e">
        <f>C35/B35</f>
        <v>#DIV/0!</v>
      </c>
      <c r="E35">
        <v>245000</v>
      </c>
      <c r="F35">
        <v>30000</v>
      </c>
      <c r="G35" s="12">
        <f>F35+E35+C35</f>
        <v>275000</v>
      </c>
      <c r="H35" t="e">
        <f>G35/B35</f>
        <v>#DIV/0!</v>
      </c>
    </row>
    <row r="36" spans="1:12" ht="15.75" x14ac:dyDescent="0.25">
      <c r="A36" s="13"/>
      <c r="D36" t="e">
        <f>C36/B36</f>
        <v>#DIV/0!</v>
      </c>
      <c r="E36">
        <v>392000</v>
      </c>
      <c r="F36">
        <v>30000</v>
      </c>
      <c r="G36" s="12">
        <f>F36+E36+C36</f>
        <v>422000</v>
      </c>
      <c r="H36" t="e">
        <f>G36/B36</f>
        <v>#DIV/0!</v>
      </c>
    </row>
    <row r="37" spans="1:12" ht="15.75" x14ac:dyDescent="0.25">
      <c r="A37" s="13"/>
      <c r="B37" s="40"/>
      <c r="C37" s="40"/>
      <c r="D37" s="41" t="e">
        <f>C37/B37</f>
        <v>#DIV/0!</v>
      </c>
      <c r="E37" s="41">
        <v>210000</v>
      </c>
      <c r="F37" s="41">
        <v>30000</v>
      </c>
      <c r="G37" s="42">
        <f>F37+E37+C37</f>
        <v>240000</v>
      </c>
      <c r="H37" s="41" t="e">
        <f>G37/B37</f>
        <v>#DIV/0!</v>
      </c>
    </row>
    <row r="38" spans="1:12" ht="15.75" x14ac:dyDescent="0.25">
      <c r="A38" s="13"/>
    </row>
    <row r="39" spans="1:12" ht="15.75" x14ac:dyDescent="0.25">
      <c r="A39" s="13"/>
    </row>
    <row r="40" spans="1:12" ht="15.75" x14ac:dyDescent="0.25">
      <c r="A40" s="13"/>
    </row>
    <row r="41" spans="1:12" ht="15.75" x14ac:dyDescent="0.25">
      <c r="A41" s="13"/>
    </row>
    <row r="42" spans="1:12" ht="15.75" x14ac:dyDescent="0.25">
      <c r="A42" s="13"/>
    </row>
    <row r="62" spans="4:6" x14ac:dyDescent="0.25">
      <c r="D62" s="12"/>
      <c r="E62" s="12"/>
      <c r="F62" s="12"/>
    </row>
  </sheetData>
  <pageMargins left="0.7" right="0.7" top="0.75" bottom="0.75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922B252-23AF-471E-B17C-FFB1BDC724D7}">
  <dimension ref="A1"/>
  <sheetViews>
    <sheetView tabSelected="1" topLeftCell="A7" workbookViewId="0"/>
  </sheetViews>
  <sheetFormatPr defaultRowHeight="15" x14ac:dyDescent="0.25"/>
  <sheetData/>
  <pageMargins left="0.7" right="0.7" top="0.75" bottom="0.75" header="0.3" footer="0.3"/>
  <drawing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3F0A581-F581-42D7-98A8-BB9206F50AA5}">
  <dimension ref="A1"/>
  <sheetViews>
    <sheetView topLeftCell="A7" zoomScale="85" zoomScaleNormal="85" workbookViewId="0">
      <selection activeCell="AA48" sqref="AA48"/>
    </sheetView>
  </sheetViews>
  <sheetFormatPr defaultRowHeight="15" x14ac:dyDescent="0.25"/>
  <sheetData/>
  <pageMargins left="0.7" right="0.7" top="0.75" bottom="0.75" header="0.3" footer="0.3"/>
  <drawing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3F62EF8-0B7B-44F7-B824-5ED664FB6FC2}">
  <dimension ref="A1"/>
  <sheetViews>
    <sheetView zoomScale="84" zoomScaleNormal="84" workbookViewId="0">
      <selection activeCell="S54" sqref="S54"/>
    </sheetView>
  </sheetViews>
  <sheetFormatPr defaultRowHeight="15" x14ac:dyDescent="0.25"/>
  <sheetData/>
  <pageMargins left="0.7" right="0.7" top="0.75" bottom="0.75" header="0.3" footer="0.3"/>
  <drawing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ED18B29-ED71-420E-8A64-FA2AA6ABEE2B}">
  <dimension ref="A1"/>
  <sheetViews>
    <sheetView workbookViewId="0"/>
  </sheetViews>
  <sheetFormatPr defaultRowHeight="15" x14ac:dyDescent="0.25"/>
  <sheetData/>
  <pageMargins left="0.7" right="0.7" top="0.75" bottom="0.75" header="0.3" footer="0.3"/>
  <drawing r:id="rId1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1D931A0-6350-4514-B29D-0679936E1901}">
  <dimension ref="A1"/>
  <sheetViews>
    <sheetView topLeftCell="A10" zoomScale="85" zoomScaleNormal="85" workbookViewId="0">
      <selection activeCell="AC44" sqref="AC44"/>
    </sheetView>
  </sheetViews>
  <sheetFormatPr defaultRowHeight="15" x14ac:dyDescent="0.25"/>
  <sheetData/>
  <pageMargins left="0.7" right="0.7" top="0.75" bottom="0.75" header="0.3" footer="0.3"/>
  <drawing r:id="rId1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4D7F75C-D614-4365-9488-8E5CF8B22653}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7</vt:i4>
      </vt:variant>
    </vt:vector>
  </HeadingPairs>
  <TitlesOfParts>
    <vt:vector size="7" baseType="lpstr">
      <vt:lpstr>Sheet1</vt:lpstr>
      <vt:lpstr>Sheet6</vt:lpstr>
      <vt:lpstr>Sheet5</vt:lpstr>
      <vt:lpstr>Sheet4</vt:lpstr>
      <vt:lpstr>Sheet2</vt:lpstr>
      <vt:lpstr>Sheet3</vt:lpstr>
      <vt:lpstr>Sheet7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2023-11-07T05:09:45Z</dcterms:modified>
</cp:coreProperties>
</file>