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MAHENDRA PUNARAM KUMHAR - BOI\"/>
    </mc:Choice>
  </mc:AlternateContent>
  <xr:revisionPtr revIDLastSave="0" documentId="13_ncr:1_{7C99470E-1682-44CC-8977-E18D4676023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W28" i="4"/>
  <c r="I30" i="4" l="1"/>
  <c r="I29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H13" i="4" l="1"/>
  <c r="H12" i="4"/>
  <c r="F4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<sst xmlns="http://schemas.openxmlformats.org/spreadsheetml/2006/main" count="50" uniqueCount="42">
  <si>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</si>
  <si>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</si>
  <si>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</si>
  <si>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</si>
  <si>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</si>
  <si>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</si>
  <si>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</si>
  <si>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</si>
  <si>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</si>
  <si>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</si>
  <si>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</si>
  <si>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</si>
  <si>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</si>
  <si>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</si>
  <si>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</si>
  <si>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</si>
  <si>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</si>
  <si>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</si>
  <si>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</si>
  <si>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</si>
  <si>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</si>
  <si>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</si>
  <si>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</si>
  <si>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</si>
  <si>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</si>
  <si>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</si>
  <si>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</si>
  <si>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</si>
  <si>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</si>
  <si>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</si>
  <si>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</si>
  <si>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</si>
  <si>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</si>
  <si>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</si>
  <si>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</si>
  <si>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</si>
  <si>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</si>
  <si>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</si>
  <si>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India ( Bhiwandi ) - MAHENDRA PUNARAM KUMHAR</t>
  </si>
  <si>
    <t>Agg</t>
  </si>
  <si>
    <t>CA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</si>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</sst>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231099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B10E0-75CA-4766-B051-7E5EF887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09499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477082</xdr:colOff>
      <xdr:row>46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8A447-56B2-4159-9182-F8F981EC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963482" cy="7630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87524</xdr:colOff>
      <xdr:row>47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CE06F1-2F87-4C24-B7F1-E8191B00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89124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535176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819C8-4719-487C-8605-75A0532BD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27176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182787</xdr:colOff>
      <xdr:row>54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4238D-3A48-47E3-B676-F328F7E7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84387" cy="913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3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s="47" customFormat="1" x14ac:dyDescent="0.25">
      <c r="A3" s="45">
        <f t="shared" ref="A3:A8" si="0">N3</f>
        <v>0</v>
      </c>
      <c r="B3" s="45">
        <f t="shared" ref="B3:B8" si="1">Q3</f>
        <v>879</v>
      </c>
      <c r="C3" s="45">
        <f>B3*1.2</f>
        <v>1054.8</v>
      </c>
      <c r="D3" s="45">
        <f t="shared" ref="D3:D8" si="2">C3*1.2</f>
        <v>1265.76</v>
      </c>
      <c r="E3" s="46">
        <f t="shared" ref="E3:E8" si="3">R3</f>
        <v>5301000</v>
      </c>
      <c r="F3" s="45">
        <f t="shared" ref="F3:F8" si="4">ROUND((E3/B3),0)</f>
        <v>6031</v>
      </c>
      <c r="G3" s="45">
        <f t="shared" ref="G3:G8" si="5">ROUND((E3/C3),0)</f>
        <v>5026</v>
      </c>
      <c r="H3" s="45">
        <f t="shared" ref="H3:H8" si="6">ROUND((E3/D3),0)</f>
        <v>4188</v>
      </c>
      <c r="I3" s="45" t="e">
        <f>#REF!</f>
        <v>#REF!</v>
      </c>
      <c r="J3" s="45">
        <f t="shared" ref="J3:J8" si="7">S3</f>
        <v>0</v>
      </c>
      <c r="O3" s="47">
        <v>0</v>
      </c>
      <c r="P3" s="47">
        <f t="shared" ref="P3:Q8" si="8">O3/1.2</f>
        <v>0</v>
      </c>
      <c r="Q3" s="47">
        <v>879</v>
      </c>
      <c r="R3" s="48">
        <v>5301000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466.66666666666669</v>
      </c>
      <c r="C10" s="4">
        <f>B10*1.2</f>
        <v>560</v>
      </c>
      <c r="D10" s="4">
        <f t="shared" ref="D10:D19" si="23">C10*1.2</f>
        <v>672</v>
      </c>
      <c r="E10" s="5">
        <f t="shared" ref="E10:E19" si="24">R10</f>
        <v>3000000</v>
      </c>
      <c r="F10" s="10">
        <f t="shared" ref="F10:F19" si="25">ROUND((E10/B10),0)</f>
        <v>6429</v>
      </c>
      <c r="G10" s="10">
        <f t="shared" ref="G10:G19" si="26">ROUND((E10/C10),0)</f>
        <v>5357</v>
      </c>
      <c r="H10" s="10">
        <f t="shared" ref="H10:H19" si="27">ROUND((E10/D10),0)</f>
        <v>4464</v>
      </c>
      <c r="I10" s="4" t="e">
        <f>#REF!</f>
        <v>#REF!</v>
      </c>
      <c r="J10" s="4">
        <f t="shared" ref="J10:J19" si="28">S10</f>
        <v>0</v>
      </c>
      <c r="O10">
        <v>0</v>
      </c>
      <c r="P10">
        <v>560</v>
      </c>
      <c r="Q10">
        <f t="shared" ref="P10:Q19" si="29">P10/1.2</f>
        <v>466.66666666666669</v>
      </c>
      <c r="R10" s="2">
        <v>3000000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600</v>
      </c>
      <c r="C11" s="4">
        <f t="shared" ref="C11:C19" si="30">B11*1.2</f>
        <v>720</v>
      </c>
      <c r="D11" s="4">
        <f t="shared" si="23"/>
        <v>864</v>
      </c>
      <c r="E11" s="5">
        <f t="shared" si="24"/>
        <v>4600000</v>
      </c>
      <c r="F11" s="10">
        <f t="shared" si="25"/>
        <v>7667</v>
      </c>
      <c r="G11" s="10">
        <f t="shared" si="26"/>
        <v>6389</v>
      </c>
      <c r="H11" s="10">
        <f t="shared" si="27"/>
        <v>5324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600</v>
      </c>
      <c r="R11" s="2">
        <v>4600000</v>
      </c>
      <c r="S11" s="8"/>
      <c r="T11" s="8"/>
    </row>
    <row r="12" spans="1:20" s="47" customFormat="1" x14ac:dyDescent="0.25">
      <c r="A12" s="45">
        <f t="shared" si="21"/>
        <v>0</v>
      </c>
      <c r="B12" s="45">
        <f t="shared" si="22"/>
        <v>1000</v>
      </c>
      <c r="C12" s="45">
        <f t="shared" si="30"/>
        <v>1200</v>
      </c>
      <c r="D12" s="45">
        <f t="shared" si="23"/>
        <v>1440</v>
      </c>
      <c r="E12" s="46">
        <f t="shared" si="24"/>
        <v>5100000</v>
      </c>
      <c r="F12" s="45">
        <f t="shared" si="25"/>
        <v>5100</v>
      </c>
      <c r="G12" s="45">
        <f t="shared" si="26"/>
        <v>4250</v>
      </c>
      <c r="H12" s="45">
        <f t="shared" si="27"/>
        <v>3542</v>
      </c>
      <c r="I12" s="45" t="e">
        <f>#REF!</f>
        <v>#REF!</v>
      </c>
      <c r="J12" s="45">
        <f t="shared" si="28"/>
        <v>0</v>
      </c>
      <c r="O12" s="47">
        <v>0</v>
      </c>
      <c r="P12" s="47">
        <f t="shared" si="29"/>
        <v>0</v>
      </c>
      <c r="Q12" s="47">
        <v>1000</v>
      </c>
      <c r="R12" s="48">
        <v>5100000</v>
      </c>
    </row>
    <row r="13" spans="1:20" s="47" customFormat="1" x14ac:dyDescent="0.25">
      <c r="A13" s="45">
        <f t="shared" si="21"/>
        <v>0</v>
      </c>
      <c r="B13" s="45">
        <f t="shared" si="22"/>
        <v>1017</v>
      </c>
      <c r="C13" s="45">
        <f t="shared" si="30"/>
        <v>1220.3999999999999</v>
      </c>
      <c r="D13" s="45">
        <f t="shared" si="23"/>
        <v>1464.4799999999998</v>
      </c>
      <c r="E13" s="46">
        <f t="shared" si="24"/>
        <v>4230000</v>
      </c>
      <c r="F13" s="45">
        <f t="shared" si="25"/>
        <v>4159</v>
      </c>
      <c r="G13" s="45">
        <f t="shared" si="26"/>
        <v>3466</v>
      </c>
      <c r="H13" s="45">
        <f t="shared" si="27"/>
        <v>2888</v>
      </c>
      <c r="I13" s="45" t="e">
        <f>#REF!</f>
        <v>#REF!</v>
      </c>
      <c r="J13" s="45">
        <f t="shared" si="28"/>
        <v>0</v>
      </c>
      <c r="O13" s="47">
        <v>0</v>
      </c>
      <c r="P13" s="47">
        <f t="shared" si="29"/>
        <v>0</v>
      </c>
      <c r="Q13" s="47">
        <v>1017</v>
      </c>
      <c r="R13" s="48">
        <v>4230000</v>
      </c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5500</v>
      </c>
      <c r="X20" s="21" t="s">
        <v>41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3000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11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49</v>
      </c>
      <c r="X25" s="25">
        <v>2012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3" t="s">
        <v>38</v>
      </c>
      <c r="Q27" s="43"/>
      <c r="R27" s="43"/>
      <c r="S27" s="43"/>
      <c r="T27" s="44"/>
      <c r="U27" s="22" t="s">
        <v>20</v>
      </c>
      <c r="V27" s="24"/>
      <c r="W27" s="25">
        <f>90*W24/W26</f>
        <v>16.5</v>
      </c>
      <c r="X27" s="25"/>
    </row>
    <row r="28" spans="1:24" ht="15.75" x14ac:dyDescent="0.25">
      <c r="G28" t="s">
        <v>39</v>
      </c>
      <c r="U28" s="18"/>
      <c r="V28" s="27"/>
      <c r="W28" s="28">
        <f>W27%</f>
        <v>0.16500000000000001</v>
      </c>
      <c r="X28" s="28"/>
    </row>
    <row r="29" spans="1:24" ht="15.75" x14ac:dyDescent="0.25">
      <c r="G29" t="s">
        <v>40</v>
      </c>
      <c r="H29">
        <v>82.8</v>
      </c>
      <c r="I29">
        <f>H29*10.764</f>
        <v>891.25919999999996</v>
      </c>
      <c r="P29" s="15" t="s">
        <v>31</v>
      </c>
      <c r="Q29" s="15" t="s">
        <v>32</v>
      </c>
      <c r="R29" s="15" t="s">
        <v>33</v>
      </c>
      <c r="S29" s="15" t="s">
        <v>34</v>
      </c>
      <c r="T29" s="13"/>
      <c r="U29" s="18" t="s">
        <v>21</v>
      </c>
      <c r="V29" s="19"/>
      <c r="W29" s="20">
        <f>W23*W28</f>
        <v>412.5</v>
      </c>
      <c r="X29" s="23"/>
    </row>
    <row r="30" spans="1:24" ht="15.75" x14ac:dyDescent="0.25">
      <c r="G30" t="s">
        <v>32</v>
      </c>
      <c r="H30">
        <v>99.34</v>
      </c>
      <c r="I30">
        <f>H30*10.764</f>
        <v>1069.29576</v>
      </c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2087.5</v>
      </c>
      <c r="X30" s="23"/>
    </row>
    <row r="31" spans="1:24" ht="15.75" x14ac:dyDescent="0.25">
      <c r="R31" s="6" t="s">
        <v>34</v>
      </c>
      <c r="S31" s="17">
        <f>SUM(S30:S30)</f>
        <v>0</v>
      </c>
      <c r="U31" s="18" t="s">
        <v>15</v>
      </c>
      <c r="V31" s="19"/>
      <c r="W31" s="20">
        <f>W22</f>
        <v>3000</v>
      </c>
      <c r="X31" s="23"/>
    </row>
    <row r="32" spans="1:24" ht="15.75" x14ac:dyDescent="0.25">
      <c r="R32" s="6" t="s">
        <v>25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35</v>
      </c>
      <c r="S33" s="17">
        <f>S31*80%</f>
        <v>0</v>
      </c>
      <c r="U33" s="29" t="s">
        <v>23</v>
      </c>
      <c r="V33" s="30"/>
      <c r="W33" s="21">
        <f>W31+W30</f>
        <v>5087.5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40</v>
      </c>
      <c r="V35" s="31"/>
      <c r="W35" s="26">
        <v>891</v>
      </c>
      <c r="X35" s="25"/>
    </row>
    <row r="36" spans="15:24" ht="15.75" x14ac:dyDescent="0.25">
      <c r="P36" s="14" t="s">
        <v>30</v>
      </c>
      <c r="S36" s="11"/>
      <c r="T36" s="12"/>
      <c r="U36" s="18" t="s">
        <v>24</v>
      </c>
      <c r="V36" s="32"/>
      <c r="W36" s="33">
        <f>W33*W35+X37</f>
        <v>4532962.5</v>
      </c>
      <c r="X36" s="34"/>
    </row>
    <row r="37" spans="15:24" ht="15.75" x14ac:dyDescent="0.25">
      <c r="S37" s="12"/>
      <c r="T37" s="11"/>
      <c r="U37" s="18" t="s">
        <v>25</v>
      </c>
      <c r="V37" s="24"/>
      <c r="W37" s="35">
        <f>W36*0.9</f>
        <v>4079666.25</v>
      </c>
      <c r="X37" s="36"/>
    </row>
    <row r="38" spans="15:24" ht="15.75" x14ac:dyDescent="0.25">
      <c r="S38" s="11"/>
      <c r="T38" s="11"/>
      <c r="U38" s="18" t="s">
        <v>26</v>
      </c>
      <c r="V38" s="24"/>
      <c r="W38" s="35">
        <f>W36*0.8</f>
        <v>3626370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27</v>
      </c>
      <c r="V40" s="39"/>
      <c r="W40" s="40">
        <f>W21*W35</f>
        <v>2227500</v>
      </c>
      <c r="X40" s="40"/>
    </row>
    <row r="41" spans="15:24" ht="15.75" x14ac:dyDescent="0.25">
      <c r="U41" s="18" t="s">
        <v>28</v>
      </c>
      <c r="V41" s="24"/>
      <c r="W41" s="37"/>
      <c r="X41" s="37"/>
    </row>
    <row r="42" spans="15:24" ht="15.75" x14ac:dyDescent="0.25">
      <c r="U42" s="41" t="s">
        <v>29</v>
      </c>
      <c r="V42" s="37"/>
      <c r="W42" s="35">
        <f>W36*0.025/12</f>
        <v>9443.671875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O31" sqref="O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28" sqref="Y2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2023-11-08T09:35:46Z</dcterms:modified>
</cp:coreProperties>
</file>