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Extra Forder\Kapu Gems\"/>
    </mc:Choice>
  </mc:AlternateContent>
  <xr:revisionPtr revIDLastSave="0" documentId="13_ncr:1_{4EF7EB59-4D4A-4180-AA27-D93584F37DC1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97" i="4" l="1"/>
  <c r="P84" i="4"/>
  <c r="P85" i="4" s="1"/>
  <c r="P82" i="4"/>
  <c r="P81" i="4"/>
  <c r="P80" i="4"/>
  <c r="P79" i="4"/>
  <c r="P88" i="4" s="1"/>
  <c r="P70" i="4"/>
  <c r="P54" i="4"/>
  <c r="P57" i="4" s="1"/>
  <c r="P58" i="4" s="1"/>
  <c r="P53" i="4"/>
  <c r="P52" i="4"/>
  <c r="P61" i="4" s="1"/>
  <c r="P86" i="4" l="1"/>
  <c r="P87" i="4" s="1"/>
  <c r="P90" i="4" s="1"/>
  <c r="P93" i="4" s="1"/>
  <c r="P59" i="4"/>
  <c r="P55" i="4"/>
  <c r="P60" i="4"/>
  <c r="P63" i="4" s="1"/>
  <c r="P66" i="4" s="1"/>
  <c r="M12" i="4"/>
  <c r="N12" i="4" s="1"/>
  <c r="M11" i="4"/>
  <c r="N11" i="4" s="1"/>
  <c r="M10" i="4"/>
  <c r="N10" i="4" s="1"/>
  <c r="M9" i="4"/>
  <c r="N9" i="4" s="1"/>
  <c r="M8" i="4"/>
  <c r="N8" i="4" s="1"/>
  <c r="M7" i="4"/>
  <c r="N7" i="4" s="1"/>
  <c r="M6" i="4"/>
  <c r="M5" i="4"/>
  <c r="M4" i="4"/>
  <c r="N4" i="4" s="1"/>
  <c r="P99" i="4" l="1"/>
  <c r="P95" i="4"/>
  <c r="P94" i="4"/>
  <c r="P72" i="4"/>
  <c r="P68" i="4"/>
  <c r="P67" i="4"/>
  <c r="M15" i="4"/>
  <c r="N15" i="4" s="1"/>
  <c r="M14" i="4"/>
  <c r="N14" i="4" s="1"/>
  <c r="M16" i="4" l="1"/>
  <c r="P43" i="4" l="1"/>
  <c r="P27" i="4"/>
  <c r="P30" i="4" s="1"/>
  <c r="P31" i="4" s="1"/>
  <c r="P26" i="4"/>
  <c r="P25" i="4"/>
  <c r="P34" i="4" s="1"/>
  <c r="P28" i="4" l="1"/>
  <c r="P32" i="4"/>
  <c r="P33" i="4" s="1"/>
  <c r="P36" i="4" s="1"/>
  <c r="P39" i="4" s="1"/>
  <c r="P45" i="4" l="1"/>
  <c r="P41" i="4"/>
  <c r="P40" i="4"/>
  <c r="N16" i="4" l="1"/>
  <c r="M17" i="4" l="1"/>
  <c r="N17" i="4" s="1"/>
  <c r="M13" i="4" l="1"/>
  <c r="J15" i="4" l="1"/>
  <c r="I15" i="4"/>
  <c r="E15" i="4"/>
  <c r="J14" i="4"/>
  <c r="I14" i="4"/>
  <c r="E14" i="4"/>
  <c r="J13" i="4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17" i="4" l="1"/>
  <c r="I17" i="4"/>
  <c r="E17" i="4"/>
  <c r="A17" i="4"/>
  <c r="J16" i="4"/>
  <c r="I16" i="4"/>
  <c r="E16" i="4"/>
  <c r="A16" i="4"/>
  <c r="A15" i="4"/>
  <c r="B14" i="4"/>
  <c r="C14" i="4" s="1"/>
  <c r="A14" i="4"/>
  <c r="B13" i="4"/>
  <c r="C13" i="4" s="1"/>
  <c r="A13" i="4"/>
  <c r="B12" i="4"/>
  <c r="C12" i="4" s="1"/>
  <c r="A12" i="4"/>
  <c r="B11" i="4"/>
  <c r="C11" i="4" s="1"/>
  <c r="A11" i="4"/>
  <c r="B10" i="4"/>
  <c r="C10" i="4" s="1"/>
  <c r="A10" i="4"/>
  <c r="A9" i="4"/>
  <c r="B8" i="4"/>
  <c r="C8" i="4" s="1"/>
  <c r="A8" i="4"/>
  <c r="B7" i="4"/>
  <c r="C7" i="4" s="1"/>
  <c r="A7" i="4"/>
  <c r="B6" i="4"/>
  <c r="C6" i="4" s="1"/>
  <c r="A6" i="4"/>
  <c r="B5" i="4"/>
  <c r="C5" i="4" s="1"/>
  <c r="A5" i="4"/>
  <c r="B4" i="4"/>
  <c r="C4" i="4" s="1"/>
  <c r="A4" i="4"/>
  <c r="G7" i="4" l="1"/>
  <c r="F10" i="4"/>
  <c r="F11" i="4"/>
  <c r="F12" i="4"/>
  <c r="F13" i="4"/>
  <c r="F14" i="4"/>
  <c r="F5" i="4"/>
  <c r="F6" i="4"/>
  <c r="F7" i="4"/>
  <c r="F8" i="4"/>
  <c r="F4" i="4"/>
  <c r="B15" i="4"/>
  <c r="C15" i="4" s="1"/>
  <c r="B16" i="4"/>
  <c r="C16" i="4" s="1"/>
  <c r="B17" i="4"/>
  <c r="C17" i="4" s="1"/>
  <c r="B9" i="4"/>
  <c r="C9" i="4" s="1"/>
  <c r="F16" i="4" l="1"/>
  <c r="F15" i="4"/>
  <c r="D7" i="4"/>
  <c r="H7" i="4" s="1"/>
  <c r="D12" i="4"/>
  <c r="H12" i="4" s="1"/>
  <c r="G12" i="4"/>
  <c r="D11" i="4"/>
  <c r="H11" i="4" s="1"/>
  <c r="G11" i="4"/>
  <c r="D14" i="4"/>
  <c r="H14" i="4" s="1"/>
  <c r="G14" i="4"/>
  <c r="F9" i="4"/>
  <c r="D5" i="4"/>
  <c r="H5" i="4" s="1"/>
  <c r="G5" i="4"/>
  <c r="D13" i="4"/>
  <c r="H13" i="4" s="1"/>
  <c r="G13" i="4"/>
  <c r="D4" i="4"/>
  <c r="H4" i="4" s="1"/>
  <c r="G4" i="4"/>
  <c r="D6" i="4"/>
  <c r="H6" i="4" s="1"/>
  <c r="G6" i="4"/>
  <c r="D8" i="4"/>
  <c r="H8" i="4" s="1"/>
  <c r="G8" i="4"/>
  <c r="D10" i="4"/>
  <c r="H10" i="4" s="1"/>
  <c r="G10" i="4"/>
  <c r="D17" i="4"/>
  <c r="H17" i="4" s="1"/>
  <c r="G17" i="4"/>
  <c r="F17" i="4"/>
  <c r="D16" i="4"/>
  <c r="H16" i="4" s="1"/>
  <c r="G16" i="4"/>
  <c r="D15" i="4" l="1"/>
  <c r="H15" i="4" s="1"/>
  <c r="G15" i="4"/>
  <c r="D9" i="4"/>
  <c r="H9" i="4" s="1"/>
  <c r="G9" i="4"/>
</calcChain>
</file>

<file path=xl/sharedStrings.xml><?xml version="1.0" encoding="utf-8"?>
<sst xmlns="http://schemas.openxmlformats.org/spreadsheetml/2006/main" count="82" uniqueCount="36">
  <si>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</si>
  <si>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</si>
  <si>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</si>
  <si>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</si>
  <si>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</si>
  <si>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</si>
  <si>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</si>
  <si>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</si>
  <si>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</si>
  <si>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</si>
  <si>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</si>
  <si>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</si>
  <si>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</si>
  <si>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Index-II</t>
  </si>
  <si>
    <t>Price Indicator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</si>
  <si>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</si>
  <si>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</si>
  <si>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</si>
  <si>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</si>
  <si>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</si>
  <si>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</si>
  <si>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</si>
  <si>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</si>
  <si>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</si>
  <si>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</si>
  <si>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</si>
  <si>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</si>
  <si>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</si>
  <si>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</si>
  <si>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</si>
  <si>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</si>
  <si>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</si>
  <si>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rate on CARPET</t>
  </si>
  <si>
    <t>sq.ft</t>
  </si>
  <si>
    <t>CARPET AREA - Office No. J-304 (118.14 Sq.M)</t>
  </si>
  <si>
    <t>Office No . J - 304, 3rd floor Surat Diamond Bourse -Village – Khajod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</si>
</sst>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6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2" fontId="2" fillId="0" borderId="0" xfId="0" applyNumberFormat="1" applyFont="1"/>
    <xf numFmtId="0" fontId="1" fillId="4" borderId="0" xfId="0" applyFont="1" applyFill="1"/>
    <xf numFmtId="4" fontId="1" fillId="4" borderId="0" xfId="0" applyNumberFormat="1" applyFont="1" applyFill="1"/>
    <xf numFmtId="2" fontId="1" fillId="4" borderId="0" xfId="0" applyNumberFormat="1" applyFont="1" applyFill="1"/>
    <xf numFmtId="0" fontId="0" fillId="4" borderId="0" xfId="0" applyFill="1"/>
    <xf numFmtId="0" fontId="5" fillId="0" borderId="0" xfId="0" applyFont="1"/>
    <xf numFmtId="0" fontId="0" fillId="0" borderId="0" xfId="0" applyFill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43" fontId="7" fillId="0" borderId="0" xfId="1" applyFont="1" applyBorder="1"/>
    <xf numFmtId="43" fontId="8" fillId="2" borderId="0" xfId="1" applyFont="1" applyFill="1" applyBorder="1"/>
    <xf numFmtId="43" fontId="8" fillId="0" borderId="0" xfId="1" applyFont="1" applyFill="1" applyBorder="1"/>
    <xf numFmtId="0" fontId="0" fillId="0" borderId="1" xfId="0" applyBorder="1"/>
    <xf numFmtId="0" fontId="0" fillId="0" borderId="2" xfId="0" applyBorder="1"/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5" xfId="0" applyBorder="1" applyAlignment="1">
      <alignment wrapText="1"/>
    </xf>
    <xf numFmtId="0" fontId="7" fillId="0" borderId="0" xfId="0" applyFont="1" applyBorder="1"/>
    <xf numFmtId="0" fontId="8" fillId="0" borderId="0" xfId="0" applyFont="1" applyBorder="1"/>
    <xf numFmtId="0" fontId="8" fillId="2" borderId="0" xfId="0" applyFont="1" applyFill="1" applyBorder="1"/>
    <xf numFmtId="9" fontId="7" fillId="0" borderId="0" xfId="0" applyNumberFormat="1" applyFont="1" applyBorder="1"/>
    <xf numFmtId="10" fontId="8" fillId="0" borderId="0" xfId="0" applyNumberFormat="1" applyFont="1" applyBorder="1"/>
    <xf numFmtId="0" fontId="2" fillId="0" borderId="0" xfId="0" applyFont="1" applyBorder="1"/>
    <xf numFmtId="0" fontId="0" fillId="0" borderId="0" xfId="0" applyBorder="1"/>
    <xf numFmtId="43" fontId="6" fillId="0" borderId="0" xfId="0" applyNumberFormat="1" applyFont="1" applyBorder="1"/>
    <xf numFmtId="0" fontId="6" fillId="0" borderId="0" xfId="0" applyFont="1" applyBorder="1"/>
    <xf numFmtId="0" fontId="6" fillId="0" borderId="5" xfId="0" applyFont="1" applyBorder="1"/>
    <xf numFmtId="2" fontId="0" fillId="0" borderId="7" xfId="0" applyNumberFormat="1" applyBorder="1"/>
    <xf numFmtId="0" fontId="0" fillId="0" borderId="8" xfId="0" applyBorder="1"/>
    <xf numFmtId="0" fontId="0" fillId="0" borderId="9" xfId="0" applyBorder="1"/>
    <xf numFmtId="0" fontId="0" fillId="0" borderId="5" xfId="0" applyFill="1" applyBorder="1"/>
    <xf numFmtId="43" fontId="7" fillId="0" borderId="0" xfId="1" applyFont="1" applyFill="1" applyBorder="1"/>
    <xf numFmtId="0" fontId="7" fillId="0" borderId="0" xfId="0" applyFont="1" applyFill="1" applyBorder="1"/>
    <xf numFmtId="43" fontId="2" fillId="0" borderId="0" xfId="1" applyFont="1" applyBorder="1"/>
    <xf numFmtId="10" fontId="2" fillId="0" borderId="0" xfId="0" applyNumberFormat="1" applyFont="1" applyBorder="1"/>
    <xf numFmtId="43" fontId="2" fillId="0" borderId="0" xfId="1" applyFont="1" applyFill="1" applyBorder="1"/>
    <xf numFmtId="0" fontId="2" fillId="0" borderId="0" xfId="0" applyFont="1" applyFill="1" applyBorder="1"/>
    <xf numFmtId="43" fontId="2" fillId="0" borderId="0" xfId="0" applyNumberFormat="1" applyFont="1" applyBorder="1"/>
    <xf numFmtId="43" fontId="4" fillId="0" borderId="0" xfId="0" applyNumberFormat="1" applyFont="1" applyBorder="1"/>
    <xf numFmtId="0" fontId="4" fillId="0" borderId="0" xfId="0" applyFont="1" applyBorder="1"/>
    <xf numFmtId="0" fontId="2" fillId="0" borderId="2" xfId="0" applyFont="1" applyFill="1" applyBorder="1"/>
    <xf numFmtId="0" fontId="8" fillId="0" borderId="2" xfId="0" applyFont="1" applyBorder="1"/>
    <xf numFmtId="0" fontId="0" fillId="0" borderId="7" xfId="0" applyBorder="1"/>
    <xf numFmtId="43" fontId="4" fillId="0" borderId="8" xfId="0" applyNumberFormat="1" applyFont="1" applyBorder="1"/>
    <xf numFmtId="43" fontId="6" fillId="0" borderId="8" xfId="0" applyNumberFormat="1" applyFont="1" applyBorder="1"/>
    <xf numFmtId="2" fontId="3" fillId="4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0" fontId="9" fillId="0" borderId="1" xfId="0" applyFont="1" applyFill="1" applyBorder="1" applyAlignment="1">
      <alignment horizontal="left" wrapText="1"/>
    </xf>
    <xf numFmtId="0" fontId="9" fillId="0" borderId="2" xfId="0" applyFont="1" applyFill="1" applyBorder="1" applyAlignment="1">
      <alignment horizontal="left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38100</xdr:rowOff>
    </xdr:from>
    <xdr:to>
      <xdr:col>16</xdr:col>
      <xdr:colOff>224695</xdr:colOff>
      <xdr:row>28</xdr:row>
      <xdr:rowOff>162970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2E0B49-B569-4BE6-922C-ED76E34E7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228600"/>
          <a:ext cx="9578245" cy="52683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28576</xdr:colOff>
      <xdr:row>1</xdr:row>
      <xdr:rowOff>24055</xdr:rowOff>
    </xdr:from>
    <xdr:to>
      <xdr:col>17</xdr:col>
      <xdr:colOff>257176</xdr:colOff>
      <xdr:row>29</xdr:row>
      <xdr:rowOff>182016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25930B-FD70-483C-996B-D69B8B091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6" y="214555"/>
          <a:ext cx="9982200" cy="54919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1</xdr:row>
      <xdr:rowOff>11399</xdr:rowOff>
    </xdr:from>
    <xdr:to>
      <xdr:col>18</xdr:col>
      <xdr:colOff>400050</xdr:colOff>
      <xdr:row>31</xdr:row>
      <xdr:rowOff>134406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17B10C-DCE4-458F-B8DC-9D8318375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201899"/>
          <a:ext cx="10772775" cy="58380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C100"/>
  <sheetViews>
    <sheetView tabSelected="1" zoomScaleNormal="100" workbookViewId="0">
      <selection activeCell="U18" sqref="U1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8.85546875" customWidth="1"/>
    <col min="7" max="7" width="9.85546875" customWidth="1"/>
    <col min="8" max="8" width="13.140625" customWidth="1"/>
    <col min="9" max="9" width="12" style="12" customWidth="1"/>
    <col min="10" max="10" width="7.7109375" customWidth="1"/>
    <col min="11" max="11" width="5" customWidth="1"/>
    <col min="12" max="12" width="10.5703125" customWidth="1"/>
    <col min="13" max="13" width="8.28515625" customWidth="1"/>
    <col min="14" max="14" width="17.85546875" style="12" customWidth="1"/>
    <col min="15" max="15" width="26.140625" customWidth="1"/>
    <col min="16" max="16" width="15" customWidth="1"/>
    <col min="17" max="17" width="14.42578125" customWidth="1"/>
    <col min="18" max="18" width="3.140625" customWidth="1"/>
    <col min="22" max="23" width="9.140625" customWidth="1"/>
  </cols>
  <sheetData>
    <row r="1" spans="1:55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13" t="s">
        <v>2</v>
      </c>
      <c r="J1" s="3" t="s">
        <v>3</v>
      </c>
      <c r="K1" s="1" t="s">
        <v>7</v>
      </c>
      <c r="L1" s="1" t="s">
        <v>4</v>
      </c>
      <c r="M1" s="1" t="s">
        <v>5</v>
      </c>
      <c r="N1" s="11" t="s">
        <v>6</v>
      </c>
      <c r="O1" s="1" t="s">
        <v>1</v>
      </c>
      <c r="P1" s="1" t="s">
        <v>3</v>
      </c>
    </row>
    <row r="2" spans="1:55" s="1" customFormat="1" x14ac:dyDescent="0.25">
      <c r="A2" s="3"/>
      <c r="B2" s="3"/>
      <c r="C2" s="3"/>
      <c r="D2" s="3"/>
      <c r="E2" s="3"/>
      <c r="F2" s="8"/>
      <c r="G2" s="8"/>
      <c r="H2" s="8"/>
      <c r="I2" s="13"/>
      <c r="J2" s="3"/>
      <c r="N2" s="11"/>
    </row>
    <row r="3" spans="1:55" s="1" customFormat="1" ht="15" customHeight="1" x14ac:dyDescent="0.3">
      <c r="A3" s="3"/>
      <c r="B3" s="3"/>
      <c r="C3" s="3"/>
      <c r="D3" s="3"/>
      <c r="E3" s="3"/>
      <c r="F3" s="8"/>
      <c r="G3" s="8"/>
      <c r="H3" s="8"/>
      <c r="I3" s="13"/>
      <c r="J3" s="3"/>
      <c r="N3" s="65" t="s">
        <v>14</v>
      </c>
      <c r="O3" s="65"/>
    </row>
    <row r="4" spans="1:55" s="22" customFormat="1" x14ac:dyDescent="0.25">
      <c r="A4" s="22">
        <f t="shared" ref="A4:A17" si="0">K4</f>
        <v>0</v>
      </c>
      <c r="B4" s="22">
        <f t="shared" ref="B4:B17" si="1">N4</f>
        <v>694.44444444444446</v>
      </c>
      <c r="C4" s="22">
        <f>B4*1.2</f>
        <v>833.33333333333337</v>
      </c>
      <c r="D4" s="22">
        <f t="shared" ref="D4:D15" si="2">C4*1.2</f>
        <v>1000</v>
      </c>
      <c r="E4" s="23">
        <f t="shared" ref="E4:E15" si="3">O4</f>
        <v>20000000</v>
      </c>
      <c r="F4" s="22">
        <f t="shared" ref="F4:F15" si="4">ROUND((E4/B4),0)</f>
        <v>28800</v>
      </c>
      <c r="G4" s="22">
        <f t="shared" ref="G4:G15" si="5">ROUND((E4/C4),0)</f>
        <v>24000</v>
      </c>
      <c r="H4" s="22">
        <f t="shared" ref="H4:H15" si="6">ROUND((E4/D4),0)</f>
        <v>20000</v>
      </c>
      <c r="I4" s="24" t="e">
        <f>#REF!</f>
        <v>#REF!</v>
      </c>
      <c r="J4" s="22">
        <f t="shared" ref="J4:J15" si="7">P4</f>
        <v>0</v>
      </c>
      <c r="L4">
        <v>1000</v>
      </c>
      <c r="M4">
        <f t="shared" ref="M4:M12" si="8">L4/1.2</f>
        <v>833.33333333333337</v>
      </c>
      <c r="N4" s="12">
        <f t="shared" ref="N4:N12" si="9">M4/1.2</f>
        <v>694.44444444444446</v>
      </c>
      <c r="O4" s="2">
        <v>20000000</v>
      </c>
    </row>
    <row r="5" spans="1:55" x14ac:dyDescent="0.25">
      <c r="A5" s="4">
        <f t="shared" si="0"/>
        <v>0</v>
      </c>
      <c r="B5" s="4">
        <f t="shared" si="1"/>
        <v>500</v>
      </c>
      <c r="C5" s="4">
        <f t="shared" ref="C5:C17" si="10">B5*1.2</f>
        <v>600</v>
      </c>
      <c r="D5" s="4">
        <f t="shared" si="2"/>
        <v>720</v>
      </c>
      <c r="E5" s="5">
        <f t="shared" si="3"/>
        <v>10000000</v>
      </c>
      <c r="F5" s="9">
        <f t="shared" si="4"/>
        <v>20000</v>
      </c>
      <c r="G5" s="9">
        <f t="shared" si="5"/>
        <v>16667</v>
      </c>
      <c r="H5" s="9">
        <f t="shared" si="6"/>
        <v>13889</v>
      </c>
      <c r="I5" s="14" t="e">
        <f>#REF!</f>
        <v>#REF!</v>
      </c>
      <c r="J5" s="4">
        <f t="shared" si="7"/>
        <v>0</v>
      </c>
      <c r="L5">
        <v>0</v>
      </c>
      <c r="M5">
        <f t="shared" si="8"/>
        <v>0</v>
      </c>
      <c r="N5" s="12">
        <v>500</v>
      </c>
      <c r="O5" s="2">
        <v>10000000</v>
      </c>
      <c r="P5" s="7"/>
      <c r="Q5" s="7"/>
    </row>
    <row r="6" spans="1:55" x14ac:dyDescent="0.25">
      <c r="A6" s="4">
        <f t="shared" si="0"/>
        <v>0</v>
      </c>
      <c r="B6" s="4">
        <f t="shared" si="1"/>
        <v>350</v>
      </c>
      <c r="C6" s="4">
        <f t="shared" si="10"/>
        <v>420</v>
      </c>
      <c r="D6" s="4">
        <f t="shared" si="2"/>
        <v>504</v>
      </c>
      <c r="E6" s="5">
        <f t="shared" si="3"/>
        <v>9500000</v>
      </c>
      <c r="F6" s="9">
        <f t="shared" si="4"/>
        <v>27143</v>
      </c>
      <c r="G6" s="9">
        <f t="shared" si="5"/>
        <v>22619</v>
      </c>
      <c r="H6" s="9">
        <f t="shared" si="6"/>
        <v>18849</v>
      </c>
      <c r="I6" s="14" t="e">
        <f>#REF!</f>
        <v>#REF!</v>
      </c>
      <c r="J6" s="4">
        <f t="shared" si="7"/>
        <v>0</v>
      </c>
      <c r="L6">
        <v>0</v>
      </c>
      <c r="M6">
        <f t="shared" si="8"/>
        <v>0</v>
      </c>
      <c r="N6" s="12">
        <v>350</v>
      </c>
      <c r="O6" s="2">
        <v>9500000</v>
      </c>
      <c r="P6" s="7"/>
      <c r="Q6" s="7"/>
    </row>
    <row r="7" spans="1:55" x14ac:dyDescent="0.25">
      <c r="A7" s="4">
        <f t="shared" si="0"/>
        <v>0</v>
      </c>
      <c r="B7" s="4">
        <f>N7</f>
        <v>0</v>
      </c>
      <c r="C7" s="4">
        <f t="shared" si="10"/>
        <v>0</v>
      </c>
      <c r="D7" s="4">
        <f t="shared" si="2"/>
        <v>0</v>
      </c>
      <c r="E7" s="5">
        <f>O7</f>
        <v>0</v>
      </c>
      <c r="F7" s="22" t="e">
        <f t="shared" si="4"/>
        <v>#DIV/0!</v>
      </c>
      <c r="G7" s="22" t="e">
        <f t="shared" si="5"/>
        <v>#DIV/0!</v>
      </c>
      <c r="H7" s="9" t="e">
        <f t="shared" si="6"/>
        <v>#DIV/0!</v>
      </c>
      <c r="I7" s="14" t="e">
        <f>#REF!</f>
        <v>#REF!</v>
      </c>
      <c r="J7" s="4">
        <f t="shared" si="7"/>
        <v>0</v>
      </c>
      <c r="L7">
        <v>0</v>
      </c>
      <c r="M7">
        <f t="shared" si="8"/>
        <v>0</v>
      </c>
      <c r="N7" s="12">
        <f t="shared" si="9"/>
        <v>0</v>
      </c>
      <c r="O7" s="2">
        <v>0</v>
      </c>
      <c r="P7" s="7"/>
      <c r="Q7" s="7"/>
    </row>
    <row r="8" spans="1:55" s="21" customFormat="1" x14ac:dyDescent="0.25">
      <c r="A8" s="22">
        <f t="shared" si="0"/>
        <v>0</v>
      </c>
      <c r="B8" s="22">
        <f>N8</f>
        <v>0</v>
      </c>
      <c r="C8" s="22">
        <f t="shared" si="10"/>
        <v>0</v>
      </c>
      <c r="D8" s="22">
        <f t="shared" si="2"/>
        <v>0</v>
      </c>
      <c r="E8" s="23">
        <f>O8</f>
        <v>0</v>
      </c>
      <c r="F8" s="22" t="e">
        <f t="shared" si="4"/>
        <v>#DIV/0!</v>
      </c>
      <c r="G8" s="22" t="e">
        <f t="shared" si="5"/>
        <v>#DIV/0!</v>
      </c>
      <c r="H8" s="22" t="e">
        <f t="shared" si="6"/>
        <v>#DIV/0!</v>
      </c>
      <c r="I8" s="24" t="e">
        <f>#REF!</f>
        <v>#REF!</v>
      </c>
      <c r="J8" s="22">
        <f t="shared" si="7"/>
        <v>0</v>
      </c>
      <c r="L8">
        <v>0</v>
      </c>
      <c r="M8">
        <f t="shared" si="8"/>
        <v>0</v>
      </c>
      <c r="N8" s="12">
        <f t="shared" si="9"/>
        <v>0</v>
      </c>
      <c r="O8" s="2">
        <v>0</v>
      </c>
    </row>
    <row r="9" spans="1:55" s="21" customFormat="1" x14ac:dyDescent="0.25">
      <c r="A9" s="22">
        <f t="shared" si="0"/>
        <v>0</v>
      </c>
      <c r="B9" s="22">
        <f>N9</f>
        <v>0</v>
      </c>
      <c r="C9" s="22">
        <f t="shared" si="10"/>
        <v>0</v>
      </c>
      <c r="D9" s="22">
        <f t="shared" si="2"/>
        <v>0</v>
      </c>
      <c r="E9" s="23">
        <f>O9</f>
        <v>0</v>
      </c>
      <c r="F9" s="22" t="e">
        <f t="shared" si="4"/>
        <v>#DIV/0!</v>
      </c>
      <c r="G9" s="22" t="e">
        <f t="shared" si="5"/>
        <v>#DIV/0!</v>
      </c>
      <c r="H9" s="22" t="e">
        <f t="shared" si="6"/>
        <v>#DIV/0!</v>
      </c>
      <c r="I9" s="24" t="e">
        <f>#REF!</f>
        <v>#REF!</v>
      </c>
      <c r="J9" s="22">
        <f t="shared" si="7"/>
        <v>0</v>
      </c>
      <c r="L9">
        <v>0</v>
      </c>
      <c r="M9">
        <f t="shared" si="8"/>
        <v>0</v>
      </c>
      <c r="N9" s="12">
        <f t="shared" si="9"/>
        <v>0</v>
      </c>
      <c r="O9" s="2">
        <v>0</v>
      </c>
    </row>
    <row r="10" spans="1:55" x14ac:dyDescent="0.25">
      <c r="A10" s="4">
        <f t="shared" si="0"/>
        <v>0</v>
      </c>
      <c r="B10" s="4">
        <f t="shared" si="1"/>
        <v>0</v>
      </c>
      <c r="C10" s="4">
        <f t="shared" si="10"/>
        <v>0</v>
      </c>
      <c r="D10" s="4">
        <f t="shared" si="2"/>
        <v>0</v>
      </c>
      <c r="E10" s="5">
        <f t="shared" si="3"/>
        <v>0</v>
      </c>
      <c r="F10" s="22" t="e">
        <f t="shared" si="4"/>
        <v>#DIV/0!</v>
      </c>
      <c r="G10" s="22" t="e">
        <f t="shared" si="5"/>
        <v>#DIV/0!</v>
      </c>
      <c r="H10" s="9" t="e">
        <f t="shared" si="6"/>
        <v>#DIV/0!</v>
      </c>
      <c r="I10" s="14" t="e">
        <f>#REF!</f>
        <v>#REF!</v>
      </c>
      <c r="J10" s="4">
        <f t="shared" si="7"/>
        <v>0</v>
      </c>
      <c r="L10">
        <v>0</v>
      </c>
      <c r="M10">
        <f t="shared" si="8"/>
        <v>0</v>
      </c>
      <c r="N10" s="12">
        <f t="shared" si="9"/>
        <v>0</v>
      </c>
      <c r="O10" s="2">
        <v>0</v>
      </c>
      <c r="P10" s="7"/>
      <c r="Q10" s="7"/>
    </row>
    <row r="11" spans="1:55" x14ac:dyDescent="0.25">
      <c r="A11" s="4">
        <f t="shared" si="0"/>
        <v>0</v>
      </c>
      <c r="B11" s="4">
        <f t="shared" si="1"/>
        <v>0</v>
      </c>
      <c r="C11" s="4">
        <f t="shared" si="1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14" t="e">
        <f>#REF!</f>
        <v>#REF!</v>
      </c>
      <c r="J11" s="4">
        <f t="shared" si="7"/>
        <v>0</v>
      </c>
      <c r="L11">
        <v>0</v>
      </c>
      <c r="M11">
        <f t="shared" si="8"/>
        <v>0</v>
      </c>
      <c r="N11" s="12">
        <f t="shared" si="9"/>
        <v>0</v>
      </c>
      <c r="O11" s="2">
        <v>0</v>
      </c>
      <c r="P11" s="7"/>
      <c r="Q11" s="7"/>
    </row>
    <row r="12" spans="1:55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14" t="e">
        <f>#REF!</f>
        <v>#REF!</v>
      </c>
      <c r="J12" s="4">
        <f t="shared" si="7"/>
        <v>0</v>
      </c>
      <c r="L12">
        <v>0</v>
      </c>
      <c r="M12">
        <f t="shared" si="8"/>
        <v>0</v>
      </c>
      <c r="N12" s="12">
        <f t="shared" si="9"/>
        <v>0</v>
      </c>
      <c r="O12" s="2">
        <v>0</v>
      </c>
      <c r="P12" s="7"/>
      <c r="Q12" s="7"/>
    </row>
    <row r="13" spans="1:55" s="10" customFormat="1" ht="18.75" x14ac:dyDescent="0.3">
      <c r="A13" s="16">
        <f t="shared" si="0"/>
        <v>0</v>
      </c>
      <c r="B13" s="16" t="str">
        <f t="shared" si="1"/>
        <v>Index-II</v>
      </c>
      <c r="C13" s="16" t="e">
        <f t="shared" si="10"/>
        <v>#VALUE!</v>
      </c>
      <c r="D13" s="16" t="e">
        <f t="shared" si="2"/>
        <v>#VALUE!</v>
      </c>
      <c r="E13" s="17">
        <f t="shared" si="3"/>
        <v>0</v>
      </c>
      <c r="F13" s="16" t="e">
        <f t="shared" si="4"/>
        <v>#VALUE!</v>
      </c>
      <c r="G13" s="16" t="e">
        <f t="shared" si="5"/>
        <v>#VALUE!</v>
      </c>
      <c r="H13" s="16" t="e">
        <f t="shared" si="6"/>
        <v>#VALUE!</v>
      </c>
      <c r="I13" s="18" t="e">
        <f>#REF!</f>
        <v>#REF!</v>
      </c>
      <c r="J13" s="16">
        <f t="shared" si="7"/>
        <v>0</v>
      </c>
      <c r="K13" s="19"/>
      <c r="L13" s="19">
        <v>0</v>
      </c>
      <c r="M13" s="19">
        <f t="shared" ref="M13:M16" si="11">L13/1.2</f>
        <v>0</v>
      </c>
      <c r="N13" s="64" t="s">
        <v>13</v>
      </c>
      <c r="O13" s="64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</row>
    <row r="14" spans="1:55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14" t="e">
        <f>#REF!</f>
        <v>#REF!</v>
      </c>
      <c r="J14" s="4">
        <f t="shared" si="7"/>
        <v>0</v>
      </c>
      <c r="L14">
        <v>0</v>
      </c>
      <c r="M14">
        <f t="shared" ref="M14:M15" si="12">L14/1.2</f>
        <v>0</v>
      </c>
      <c r="N14" s="12">
        <f t="shared" ref="N14:N15" si="13">M14/1.2</f>
        <v>0</v>
      </c>
      <c r="O14" s="2">
        <v>0</v>
      </c>
      <c r="P14" s="7"/>
      <c r="Q14" s="7"/>
    </row>
    <row r="15" spans="1:55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2"/>
        <v>0</v>
      </c>
      <c r="E15" s="5">
        <f t="shared" si="3"/>
        <v>0</v>
      </c>
      <c r="F15" s="9" t="e">
        <f t="shared" si="4"/>
        <v>#DIV/0!</v>
      </c>
      <c r="G15" s="9" t="e">
        <f t="shared" si="5"/>
        <v>#DIV/0!</v>
      </c>
      <c r="H15" s="9" t="e">
        <f t="shared" si="6"/>
        <v>#DIV/0!</v>
      </c>
      <c r="I15" s="14" t="e">
        <f>#REF!</f>
        <v>#REF!</v>
      </c>
      <c r="J15" s="4">
        <f t="shared" si="7"/>
        <v>0</v>
      </c>
      <c r="L15">
        <v>0</v>
      </c>
      <c r="M15">
        <f t="shared" si="12"/>
        <v>0</v>
      </c>
      <c r="N15" s="12">
        <f t="shared" si="13"/>
        <v>0</v>
      </c>
      <c r="O15" s="2">
        <v>0</v>
      </c>
      <c r="P15" s="7"/>
      <c r="Q15" s="7"/>
    </row>
    <row r="16" spans="1:55" x14ac:dyDescent="0.25">
      <c r="A16" s="4">
        <f t="shared" si="0"/>
        <v>0</v>
      </c>
      <c r="B16" s="4">
        <f t="shared" si="1"/>
        <v>0</v>
      </c>
      <c r="C16" s="4">
        <f t="shared" si="10"/>
        <v>0</v>
      </c>
      <c r="D16" s="4">
        <f t="shared" ref="D16:D17" si="14">C16*1.2</f>
        <v>0</v>
      </c>
      <c r="E16" s="5">
        <f t="shared" ref="E16:E17" si="15">O16</f>
        <v>0</v>
      </c>
      <c r="F16" s="9" t="e">
        <f t="shared" ref="F16:F17" si="16">ROUND((E16/B16),0)</f>
        <v>#DIV/0!</v>
      </c>
      <c r="G16" s="9" t="e">
        <f t="shared" ref="G16:G17" si="17">ROUND((E16/C16),0)</f>
        <v>#DIV/0!</v>
      </c>
      <c r="H16" s="4" t="e">
        <f t="shared" ref="H16:H17" si="18">ROUND((E16/D16),0)</f>
        <v>#DIV/0!</v>
      </c>
      <c r="I16" s="14" t="e">
        <f>#REF!</f>
        <v>#REF!</v>
      </c>
      <c r="J16" s="4">
        <f t="shared" ref="J16:J17" si="19">P16</f>
        <v>0</v>
      </c>
      <c r="L16">
        <v>0</v>
      </c>
      <c r="M16">
        <f t="shared" si="11"/>
        <v>0</v>
      </c>
      <c r="N16" s="12">
        <f t="shared" ref="N16" si="20">M16/1.2</f>
        <v>0</v>
      </c>
      <c r="O16" s="2">
        <v>0</v>
      </c>
      <c r="P16" s="7"/>
      <c r="Q16" s="7"/>
    </row>
    <row r="17" spans="1:20" x14ac:dyDescent="0.25">
      <c r="A17" s="4">
        <f t="shared" si="0"/>
        <v>0</v>
      </c>
      <c r="B17" s="4">
        <f t="shared" si="1"/>
        <v>0</v>
      </c>
      <c r="C17" s="4">
        <f t="shared" si="10"/>
        <v>0</v>
      </c>
      <c r="D17" s="4">
        <f t="shared" si="14"/>
        <v>0</v>
      </c>
      <c r="E17" s="5">
        <f t="shared" si="15"/>
        <v>0</v>
      </c>
      <c r="F17" s="9" t="e">
        <f t="shared" si="16"/>
        <v>#DIV/0!</v>
      </c>
      <c r="G17" s="4" t="e">
        <f t="shared" si="17"/>
        <v>#DIV/0!</v>
      </c>
      <c r="H17" s="4" t="e">
        <f t="shared" si="18"/>
        <v>#DIV/0!</v>
      </c>
      <c r="I17" s="14" t="e">
        <f>#REF!</f>
        <v>#REF!</v>
      </c>
      <c r="J17" s="4">
        <f t="shared" si="19"/>
        <v>0</v>
      </c>
      <c r="L17">
        <v>0</v>
      </c>
      <c r="M17">
        <f t="shared" ref="M17" si="21">L17/1.2</f>
        <v>0</v>
      </c>
      <c r="N17" s="12">
        <f t="shared" ref="N17" si="22">M17/1.2</f>
        <v>0</v>
      </c>
      <c r="O17" s="2">
        <v>0</v>
      </c>
      <c r="P17" s="7"/>
      <c r="Q17" s="7"/>
    </row>
    <row r="19" spans="1:20" ht="15.75" x14ac:dyDescent="0.25">
      <c r="N19" s="20"/>
      <c r="O19" s="20"/>
      <c r="P19" s="20"/>
      <c r="Q19" s="20"/>
      <c r="R19" s="20"/>
    </row>
    <row r="20" spans="1:20" ht="15.75" x14ac:dyDescent="0.25">
      <c r="N20" s="20" t="s">
        <v>35</v>
      </c>
      <c r="O20" s="20"/>
      <c r="P20" s="20"/>
      <c r="Q20" s="20"/>
      <c r="R20" s="20"/>
      <c r="S20" s="20"/>
      <c r="T20" s="20"/>
    </row>
    <row r="21" spans="1:20" ht="27.75" customHeight="1" thickBot="1" x14ac:dyDescent="0.3"/>
    <row r="22" spans="1:20" x14ac:dyDescent="0.25">
      <c r="N22" s="28"/>
      <c r="O22" s="29"/>
      <c r="P22" s="30"/>
      <c r="Q22" s="31"/>
      <c r="R22" s="32"/>
    </row>
    <row r="23" spans="1:20" x14ac:dyDescent="0.25">
      <c r="N23" s="33" t="s">
        <v>15</v>
      </c>
      <c r="O23" s="25"/>
      <c r="P23" s="52">
        <v>20500</v>
      </c>
      <c r="Q23" s="26" t="s">
        <v>32</v>
      </c>
      <c r="R23" s="34"/>
    </row>
    <row r="24" spans="1:20" ht="45" x14ac:dyDescent="0.25">
      <c r="G24" s="6"/>
      <c r="H24" s="6"/>
      <c r="N24" s="35" t="s">
        <v>16</v>
      </c>
      <c r="O24" s="25"/>
      <c r="P24" s="52">
        <v>2800</v>
      </c>
      <c r="Q24" s="27"/>
      <c r="R24" s="34"/>
    </row>
    <row r="25" spans="1:20" x14ac:dyDescent="0.25">
      <c r="N25" s="33" t="s">
        <v>17</v>
      </c>
      <c r="O25" s="25"/>
      <c r="P25" s="52">
        <f>P23-P24</f>
        <v>17700</v>
      </c>
      <c r="Q25" s="27"/>
      <c r="R25" s="34"/>
    </row>
    <row r="26" spans="1:20" x14ac:dyDescent="0.25">
      <c r="N26" s="33" t="s">
        <v>18</v>
      </c>
      <c r="O26" s="25"/>
      <c r="P26" s="52">
        <f>P24</f>
        <v>2800</v>
      </c>
      <c r="Q26" s="27"/>
      <c r="R26" s="34"/>
    </row>
    <row r="27" spans="1:20" x14ac:dyDescent="0.25">
      <c r="G27" s="6"/>
      <c r="H27" s="6"/>
      <c r="I27" s="15"/>
      <c r="N27" s="33" t="s">
        <v>19</v>
      </c>
      <c r="O27" s="36"/>
      <c r="P27" s="41">
        <f>Q27-Q28</f>
        <v>0</v>
      </c>
      <c r="Q27" s="38">
        <v>2023</v>
      </c>
      <c r="R27" s="34"/>
    </row>
    <row r="28" spans="1:20" x14ac:dyDescent="0.25">
      <c r="N28" s="33" t="s">
        <v>20</v>
      </c>
      <c r="O28" s="36"/>
      <c r="P28" s="41">
        <f>P29-P27</f>
        <v>60</v>
      </c>
      <c r="Q28" s="37">
        <v>2023</v>
      </c>
      <c r="R28" s="34"/>
    </row>
    <row r="29" spans="1:20" x14ac:dyDescent="0.25">
      <c r="N29" s="33" t="s">
        <v>21</v>
      </c>
      <c r="O29" s="36"/>
      <c r="P29" s="41">
        <v>60</v>
      </c>
      <c r="Q29" s="37"/>
      <c r="R29" s="34"/>
    </row>
    <row r="30" spans="1:20" ht="30" x14ac:dyDescent="0.25">
      <c r="N30" s="35" t="s">
        <v>22</v>
      </c>
      <c r="O30" s="36"/>
      <c r="P30" s="41">
        <f>90*P27/P29</f>
        <v>0</v>
      </c>
      <c r="Q30" s="37"/>
      <c r="R30" s="34"/>
    </row>
    <row r="31" spans="1:20" x14ac:dyDescent="0.25">
      <c r="N31" s="33"/>
      <c r="O31" s="39"/>
      <c r="P31" s="53">
        <f>P30%</f>
        <v>0</v>
      </c>
      <c r="Q31" s="40"/>
      <c r="R31" s="34"/>
    </row>
    <row r="32" spans="1:20" x14ac:dyDescent="0.25">
      <c r="N32" s="33" t="s">
        <v>23</v>
      </c>
      <c r="O32" s="25"/>
      <c r="P32" s="52">
        <f>P26*P31</f>
        <v>0</v>
      </c>
      <c r="Q32" s="27"/>
      <c r="R32" s="34"/>
    </row>
    <row r="33" spans="14:18" x14ac:dyDescent="0.25">
      <c r="N33" s="33" t="s">
        <v>24</v>
      </c>
      <c r="O33" s="25"/>
      <c r="P33" s="52">
        <f>P26-P32</f>
        <v>2800</v>
      </c>
      <c r="Q33" s="27"/>
      <c r="R33" s="34"/>
    </row>
    <row r="34" spans="14:18" x14ac:dyDescent="0.25">
      <c r="N34" s="33" t="s">
        <v>17</v>
      </c>
      <c r="O34" s="25"/>
      <c r="P34" s="52">
        <f>P25</f>
        <v>17700</v>
      </c>
      <c r="Q34" s="27"/>
      <c r="R34" s="34"/>
    </row>
    <row r="35" spans="14:18" x14ac:dyDescent="0.25">
      <c r="N35" s="33"/>
      <c r="O35" s="25"/>
      <c r="P35" s="52"/>
      <c r="Q35" s="27"/>
      <c r="R35" s="34"/>
    </row>
    <row r="36" spans="14:18" x14ac:dyDescent="0.25">
      <c r="N36" s="49" t="s">
        <v>25</v>
      </c>
      <c r="O36" s="50"/>
      <c r="P36" s="54">
        <f>P34+P33</f>
        <v>20500</v>
      </c>
      <c r="Q36" s="27"/>
      <c r="R36" s="34"/>
    </row>
    <row r="37" spans="14:18" ht="15.75" thickBot="1" x14ac:dyDescent="0.3">
      <c r="N37" s="49"/>
      <c r="O37" s="51"/>
      <c r="P37" s="55"/>
      <c r="Q37" s="37"/>
      <c r="R37" s="34"/>
    </row>
    <row r="38" spans="14:18" ht="21" customHeight="1" x14ac:dyDescent="0.25">
      <c r="N38" s="66" t="s">
        <v>34</v>
      </c>
      <c r="O38" s="67"/>
      <c r="P38" s="59">
        <v>1272</v>
      </c>
      <c r="Q38" s="60" t="s">
        <v>33</v>
      </c>
      <c r="R38" s="32"/>
    </row>
    <row r="39" spans="14:18" x14ac:dyDescent="0.25">
      <c r="N39" s="33" t="s">
        <v>26</v>
      </c>
      <c r="O39" s="41"/>
      <c r="P39" s="56">
        <f>P36*P38+Q40</f>
        <v>26076000</v>
      </c>
      <c r="Q39" s="37"/>
      <c r="R39" s="34"/>
    </row>
    <row r="40" spans="14:18" x14ac:dyDescent="0.25">
      <c r="N40" s="33" t="s">
        <v>27</v>
      </c>
      <c r="O40" s="42"/>
      <c r="P40" s="57">
        <f>P39*0.9</f>
        <v>23468400</v>
      </c>
      <c r="Q40" s="37"/>
      <c r="R40" s="34"/>
    </row>
    <row r="41" spans="14:18" x14ac:dyDescent="0.25">
      <c r="N41" s="33" t="s">
        <v>28</v>
      </c>
      <c r="O41" s="42"/>
      <c r="P41" s="57">
        <f>P39*0.8</f>
        <v>20860800</v>
      </c>
      <c r="Q41" s="43"/>
      <c r="R41" s="34"/>
    </row>
    <row r="42" spans="14:18" x14ac:dyDescent="0.25">
      <c r="N42" s="33"/>
      <c r="O42" s="42"/>
      <c r="P42" s="58"/>
      <c r="Q42" s="37"/>
      <c r="R42" s="34"/>
    </row>
    <row r="43" spans="14:18" ht="15.75" thickBot="1" x14ac:dyDescent="0.3">
      <c r="N43" s="61" t="s">
        <v>29</v>
      </c>
      <c r="O43" s="47"/>
      <c r="P43" s="62">
        <f>P24*P38</f>
        <v>3561600</v>
      </c>
      <c r="Q43" s="63"/>
      <c r="R43" s="48"/>
    </row>
    <row r="44" spans="14:18" x14ac:dyDescent="0.25">
      <c r="N44" s="33" t="s">
        <v>30</v>
      </c>
      <c r="O44" s="42"/>
      <c r="P44" s="44"/>
      <c r="Q44" s="44"/>
      <c r="R44" s="34"/>
    </row>
    <row r="45" spans="14:18" x14ac:dyDescent="0.25">
      <c r="N45" s="45" t="s">
        <v>31</v>
      </c>
      <c r="O45" s="44"/>
      <c r="P45" s="43">
        <f>P39*0.025/12</f>
        <v>54325</v>
      </c>
      <c r="Q45" s="43"/>
      <c r="R45" s="34"/>
    </row>
    <row r="46" spans="14:18" ht="15.75" thickBot="1" x14ac:dyDescent="0.3">
      <c r="N46" s="46"/>
      <c r="O46" s="47"/>
      <c r="P46" s="47"/>
      <c r="Q46" s="47"/>
      <c r="R46" s="48"/>
    </row>
    <row r="48" spans="14:18" ht="15.75" thickBot="1" x14ac:dyDescent="0.3"/>
    <row r="49" spans="14:18" x14ac:dyDescent="0.25">
      <c r="N49" s="28"/>
      <c r="O49" s="29"/>
      <c r="P49" s="30"/>
      <c r="Q49" s="31"/>
      <c r="R49" s="32"/>
    </row>
    <row r="50" spans="14:18" x14ac:dyDescent="0.25">
      <c r="N50" s="33" t="s">
        <v>15</v>
      </c>
      <c r="O50" s="25"/>
      <c r="P50" s="52">
        <v>12500</v>
      </c>
      <c r="Q50" s="26" t="s">
        <v>32</v>
      </c>
      <c r="R50" s="34"/>
    </row>
    <row r="51" spans="14:18" ht="45" x14ac:dyDescent="0.25">
      <c r="N51" s="35" t="s">
        <v>16</v>
      </c>
      <c r="O51" s="25"/>
      <c r="P51" s="52">
        <v>2800</v>
      </c>
      <c r="Q51" s="27"/>
      <c r="R51" s="34"/>
    </row>
    <row r="52" spans="14:18" x14ac:dyDescent="0.25">
      <c r="N52" s="33" t="s">
        <v>17</v>
      </c>
      <c r="O52" s="25"/>
      <c r="P52" s="52">
        <f>P50-P51</f>
        <v>9700</v>
      </c>
      <c r="Q52" s="27"/>
      <c r="R52" s="34"/>
    </row>
    <row r="53" spans="14:18" x14ac:dyDescent="0.25">
      <c r="N53" s="33" t="s">
        <v>18</v>
      </c>
      <c r="O53" s="25"/>
      <c r="P53" s="52">
        <f>P51</f>
        <v>2800</v>
      </c>
      <c r="Q53" s="27"/>
      <c r="R53" s="34"/>
    </row>
    <row r="54" spans="14:18" x14ac:dyDescent="0.25">
      <c r="N54" s="33" t="s">
        <v>19</v>
      </c>
      <c r="O54" s="36"/>
      <c r="P54" s="41">
        <f>Q54-Q55</f>
        <v>0</v>
      </c>
      <c r="Q54" s="38">
        <v>2023</v>
      </c>
      <c r="R54" s="34"/>
    </row>
    <row r="55" spans="14:18" x14ac:dyDescent="0.25">
      <c r="N55" s="33" t="s">
        <v>20</v>
      </c>
      <c r="O55" s="36"/>
      <c r="P55" s="41">
        <f>P56-P54</f>
        <v>60</v>
      </c>
      <c r="Q55" s="37">
        <v>2023</v>
      </c>
      <c r="R55" s="34"/>
    </row>
    <row r="56" spans="14:18" x14ac:dyDescent="0.25">
      <c r="N56" s="33" t="s">
        <v>21</v>
      </c>
      <c r="O56" s="36"/>
      <c r="P56" s="41">
        <v>60</v>
      </c>
      <c r="Q56" s="37"/>
      <c r="R56" s="34"/>
    </row>
    <row r="57" spans="14:18" ht="30" x14ac:dyDescent="0.25">
      <c r="N57" s="35" t="s">
        <v>22</v>
      </c>
      <c r="O57" s="36"/>
      <c r="P57" s="41">
        <f>90*P54/P56</f>
        <v>0</v>
      </c>
      <c r="Q57" s="37"/>
      <c r="R57" s="34"/>
    </row>
    <row r="58" spans="14:18" x14ac:dyDescent="0.25">
      <c r="N58" s="33"/>
      <c r="O58" s="39"/>
      <c r="P58" s="53">
        <f>P57%</f>
        <v>0</v>
      </c>
      <c r="Q58" s="40"/>
      <c r="R58" s="34"/>
    </row>
    <row r="59" spans="14:18" x14ac:dyDescent="0.25">
      <c r="N59" s="33" t="s">
        <v>23</v>
      </c>
      <c r="O59" s="25"/>
      <c r="P59" s="52">
        <f>P53*P58</f>
        <v>0</v>
      </c>
      <c r="Q59" s="27"/>
      <c r="R59" s="34"/>
    </row>
    <row r="60" spans="14:18" x14ac:dyDescent="0.25">
      <c r="N60" s="33" t="s">
        <v>24</v>
      </c>
      <c r="O60" s="25"/>
      <c r="P60" s="52">
        <f>P53-P59</f>
        <v>2800</v>
      </c>
      <c r="Q60" s="27"/>
      <c r="R60" s="34"/>
    </row>
    <row r="61" spans="14:18" x14ac:dyDescent="0.25">
      <c r="N61" s="33" t="s">
        <v>17</v>
      </c>
      <c r="O61" s="25"/>
      <c r="P61" s="52">
        <f>P52</f>
        <v>9700</v>
      </c>
      <c r="Q61" s="27"/>
      <c r="R61" s="34"/>
    </row>
    <row r="62" spans="14:18" x14ac:dyDescent="0.25">
      <c r="N62" s="33"/>
      <c r="O62" s="25"/>
      <c r="P62" s="52"/>
      <c r="Q62" s="27"/>
      <c r="R62" s="34"/>
    </row>
    <row r="63" spans="14:18" x14ac:dyDescent="0.25">
      <c r="N63" s="49" t="s">
        <v>25</v>
      </c>
      <c r="O63" s="50"/>
      <c r="P63" s="54">
        <f>P61+P60</f>
        <v>12500</v>
      </c>
      <c r="Q63" s="27"/>
      <c r="R63" s="34"/>
    </row>
    <row r="64" spans="14:18" ht="15.75" thickBot="1" x14ac:dyDescent="0.3">
      <c r="N64" s="49"/>
      <c r="O64" s="51"/>
      <c r="P64" s="55"/>
      <c r="Q64" s="37"/>
      <c r="R64" s="34"/>
    </row>
    <row r="65" spans="14:18" x14ac:dyDescent="0.25">
      <c r="N65" s="66" t="s">
        <v>34</v>
      </c>
      <c r="O65" s="67"/>
      <c r="P65" s="59">
        <v>1272</v>
      </c>
      <c r="Q65" s="60" t="s">
        <v>33</v>
      </c>
      <c r="R65" s="32"/>
    </row>
    <row r="66" spans="14:18" x14ac:dyDescent="0.25">
      <c r="N66" s="33" t="s">
        <v>26</v>
      </c>
      <c r="O66" s="41"/>
      <c r="P66" s="56">
        <f>P63*P65+Q67</f>
        <v>15900000</v>
      </c>
      <c r="Q66" s="37"/>
      <c r="R66" s="34"/>
    </row>
    <row r="67" spans="14:18" x14ac:dyDescent="0.25">
      <c r="N67" s="33" t="s">
        <v>27</v>
      </c>
      <c r="O67" s="42"/>
      <c r="P67" s="57">
        <f>P66*0.9</f>
        <v>14310000</v>
      </c>
      <c r="Q67" s="37"/>
      <c r="R67" s="34"/>
    </row>
    <row r="68" spans="14:18" x14ac:dyDescent="0.25">
      <c r="N68" s="33" t="s">
        <v>28</v>
      </c>
      <c r="O68" s="42"/>
      <c r="P68" s="57">
        <f>P66*0.8</f>
        <v>12720000</v>
      </c>
      <c r="Q68" s="43"/>
      <c r="R68" s="34"/>
    </row>
    <row r="69" spans="14:18" x14ac:dyDescent="0.25">
      <c r="N69" s="33"/>
      <c r="O69" s="42"/>
      <c r="P69" s="58"/>
      <c r="Q69" s="37"/>
      <c r="R69" s="34"/>
    </row>
    <row r="70" spans="14:18" ht="15.75" thickBot="1" x14ac:dyDescent="0.3">
      <c r="N70" s="61" t="s">
        <v>29</v>
      </c>
      <c r="O70" s="47"/>
      <c r="P70" s="62">
        <f>P51*P65</f>
        <v>3561600</v>
      </c>
      <c r="Q70" s="63"/>
      <c r="R70" s="48"/>
    </row>
    <row r="71" spans="14:18" x14ac:dyDescent="0.25">
      <c r="N71" s="33" t="s">
        <v>30</v>
      </c>
      <c r="O71" s="42"/>
      <c r="P71" s="44"/>
      <c r="Q71" s="44"/>
      <c r="R71" s="34"/>
    </row>
    <row r="72" spans="14:18" x14ac:dyDescent="0.25">
      <c r="N72" s="45" t="s">
        <v>31</v>
      </c>
      <c r="O72" s="44"/>
      <c r="P72" s="43">
        <f>P66*0.025/12</f>
        <v>33125</v>
      </c>
      <c r="Q72" s="43"/>
      <c r="R72" s="34"/>
    </row>
    <row r="73" spans="14:18" ht="15.75" thickBot="1" x14ac:dyDescent="0.3">
      <c r="N73" s="46"/>
      <c r="O73" s="47"/>
      <c r="P73" s="47"/>
      <c r="Q73" s="47"/>
      <c r="R73" s="48"/>
    </row>
    <row r="75" spans="14:18" ht="15.75" thickBot="1" x14ac:dyDescent="0.3"/>
    <row r="76" spans="14:18" x14ac:dyDescent="0.25">
      <c r="N76" s="28"/>
      <c r="O76" s="29"/>
      <c r="P76" s="30"/>
      <c r="Q76" s="31"/>
      <c r="R76" s="32"/>
    </row>
    <row r="77" spans="14:18" x14ac:dyDescent="0.25">
      <c r="N77" s="33" t="s">
        <v>15</v>
      </c>
      <c r="O77" s="25"/>
      <c r="P77" s="52">
        <v>27000</v>
      </c>
      <c r="Q77" s="26" t="s">
        <v>32</v>
      </c>
      <c r="R77" s="34"/>
    </row>
    <row r="78" spans="14:18" ht="45" x14ac:dyDescent="0.25">
      <c r="N78" s="35" t="s">
        <v>16</v>
      </c>
      <c r="O78" s="25"/>
      <c r="P78" s="52">
        <v>2800</v>
      </c>
      <c r="Q78" s="27"/>
      <c r="R78" s="34"/>
    </row>
    <row r="79" spans="14:18" x14ac:dyDescent="0.25">
      <c r="N79" s="33" t="s">
        <v>17</v>
      </c>
      <c r="O79" s="25"/>
      <c r="P79" s="52">
        <f>P77-P78</f>
        <v>24200</v>
      </c>
      <c r="Q79" s="27"/>
      <c r="R79" s="34"/>
    </row>
    <row r="80" spans="14:18" x14ac:dyDescent="0.25">
      <c r="N80" s="33" t="s">
        <v>18</v>
      </c>
      <c r="O80" s="25"/>
      <c r="P80" s="52">
        <f>P78</f>
        <v>2800</v>
      </c>
      <c r="Q80" s="27"/>
      <c r="R80" s="34"/>
    </row>
    <row r="81" spans="14:18" x14ac:dyDescent="0.25">
      <c r="N81" s="33" t="s">
        <v>19</v>
      </c>
      <c r="O81" s="36"/>
      <c r="P81" s="41">
        <f>Q81-Q82</f>
        <v>0</v>
      </c>
      <c r="Q81" s="38">
        <v>2023</v>
      </c>
      <c r="R81" s="34"/>
    </row>
    <row r="82" spans="14:18" x14ac:dyDescent="0.25">
      <c r="N82" s="33" t="s">
        <v>20</v>
      </c>
      <c r="O82" s="36"/>
      <c r="P82" s="41">
        <f>P83-P81</f>
        <v>60</v>
      </c>
      <c r="Q82" s="37">
        <v>2023</v>
      </c>
      <c r="R82" s="34"/>
    </row>
    <row r="83" spans="14:18" x14ac:dyDescent="0.25">
      <c r="N83" s="33" t="s">
        <v>21</v>
      </c>
      <c r="O83" s="36"/>
      <c r="P83" s="41">
        <v>60</v>
      </c>
      <c r="Q83" s="37"/>
      <c r="R83" s="34"/>
    </row>
    <row r="84" spans="14:18" ht="30" x14ac:dyDescent="0.25">
      <c r="N84" s="35" t="s">
        <v>22</v>
      </c>
      <c r="O84" s="36"/>
      <c r="P84" s="41">
        <f>90*P81/P83</f>
        <v>0</v>
      </c>
      <c r="Q84" s="37"/>
      <c r="R84" s="34"/>
    </row>
    <row r="85" spans="14:18" x14ac:dyDescent="0.25">
      <c r="N85" s="33"/>
      <c r="O85" s="39"/>
      <c r="P85" s="53">
        <f>P84%</f>
        <v>0</v>
      </c>
      <c r="Q85" s="40"/>
      <c r="R85" s="34"/>
    </row>
    <row r="86" spans="14:18" x14ac:dyDescent="0.25">
      <c r="N86" s="33" t="s">
        <v>23</v>
      </c>
      <c r="O86" s="25"/>
      <c r="P86" s="52">
        <f>P80*P85</f>
        <v>0</v>
      </c>
      <c r="Q86" s="27"/>
      <c r="R86" s="34"/>
    </row>
    <row r="87" spans="14:18" x14ac:dyDescent="0.25">
      <c r="N87" s="33" t="s">
        <v>24</v>
      </c>
      <c r="O87" s="25"/>
      <c r="P87" s="52">
        <f>P80-P86</f>
        <v>2800</v>
      </c>
      <c r="Q87" s="27"/>
      <c r="R87" s="34"/>
    </row>
    <row r="88" spans="14:18" x14ac:dyDescent="0.25">
      <c r="N88" s="33" t="s">
        <v>17</v>
      </c>
      <c r="O88" s="25"/>
      <c r="P88" s="52">
        <f>P79</f>
        <v>24200</v>
      </c>
      <c r="Q88" s="27"/>
      <c r="R88" s="34"/>
    </row>
    <row r="89" spans="14:18" x14ac:dyDescent="0.25">
      <c r="N89" s="33"/>
      <c r="O89" s="25"/>
      <c r="P89" s="52"/>
      <c r="Q89" s="27"/>
      <c r="R89" s="34"/>
    </row>
    <row r="90" spans="14:18" x14ac:dyDescent="0.25">
      <c r="N90" s="49" t="s">
        <v>25</v>
      </c>
      <c r="O90" s="50"/>
      <c r="P90" s="54">
        <f>P88+P87</f>
        <v>27000</v>
      </c>
      <c r="Q90" s="27"/>
      <c r="R90" s="34"/>
    </row>
    <row r="91" spans="14:18" ht="15.75" thickBot="1" x14ac:dyDescent="0.3">
      <c r="N91" s="49"/>
      <c r="O91" s="51"/>
      <c r="P91" s="55"/>
      <c r="Q91" s="37"/>
      <c r="R91" s="34"/>
    </row>
    <row r="92" spans="14:18" x14ac:dyDescent="0.25">
      <c r="N92" s="66" t="s">
        <v>34</v>
      </c>
      <c r="O92" s="67"/>
      <c r="P92" s="59">
        <v>1272</v>
      </c>
      <c r="Q92" s="60" t="s">
        <v>33</v>
      </c>
      <c r="R92" s="32"/>
    </row>
    <row r="93" spans="14:18" x14ac:dyDescent="0.25">
      <c r="N93" s="33" t="s">
        <v>26</v>
      </c>
      <c r="O93" s="41"/>
      <c r="P93" s="56">
        <f>P90*P92+Q94</f>
        <v>34344000</v>
      </c>
      <c r="Q93" s="37"/>
      <c r="R93" s="34"/>
    </row>
    <row r="94" spans="14:18" x14ac:dyDescent="0.25">
      <c r="N94" s="33" t="s">
        <v>27</v>
      </c>
      <c r="O94" s="42"/>
      <c r="P94" s="57">
        <f>P93*0.9</f>
        <v>30909600</v>
      </c>
      <c r="Q94" s="37"/>
      <c r="R94" s="34"/>
    </row>
    <row r="95" spans="14:18" x14ac:dyDescent="0.25">
      <c r="N95" s="33" t="s">
        <v>28</v>
      </c>
      <c r="O95" s="42"/>
      <c r="P95" s="57">
        <f>P93*0.8</f>
        <v>27475200</v>
      </c>
      <c r="Q95" s="43"/>
      <c r="R95" s="34"/>
    </row>
    <row r="96" spans="14:18" x14ac:dyDescent="0.25">
      <c r="N96" s="33"/>
      <c r="O96" s="42"/>
      <c r="P96" s="58"/>
      <c r="Q96" s="37"/>
      <c r="R96" s="34"/>
    </row>
    <row r="97" spans="14:18" ht="15.75" thickBot="1" x14ac:dyDescent="0.3">
      <c r="N97" s="61" t="s">
        <v>29</v>
      </c>
      <c r="O97" s="47"/>
      <c r="P97" s="62">
        <f>P78*P92</f>
        <v>3561600</v>
      </c>
      <c r="Q97" s="63"/>
      <c r="R97" s="48"/>
    </row>
    <row r="98" spans="14:18" x14ac:dyDescent="0.25">
      <c r="N98" s="33" t="s">
        <v>30</v>
      </c>
      <c r="O98" s="42"/>
      <c r="P98" s="44"/>
      <c r="Q98" s="44"/>
      <c r="R98" s="34"/>
    </row>
    <row r="99" spans="14:18" x14ac:dyDescent="0.25">
      <c r="N99" s="45" t="s">
        <v>31</v>
      </c>
      <c r="O99" s="44"/>
      <c r="P99" s="43">
        <f>P93*0.025/12</f>
        <v>71550</v>
      </c>
      <c r="Q99" s="43"/>
      <c r="R99" s="34"/>
    </row>
    <row r="100" spans="14:18" ht="15.75" thickBot="1" x14ac:dyDescent="0.3">
      <c r="N100" s="46"/>
      <c r="O100" s="47"/>
      <c r="P100" s="47"/>
      <c r="Q100" s="47"/>
      <c r="R100" s="48"/>
    </row>
  </sheetData>
  <mergeCells count="5">
    <mergeCell ref="N13:O13"/>
    <mergeCell ref="N3:O3"/>
    <mergeCell ref="N38:O38"/>
    <mergeCell ref="N65:O65"/>
    <mergeCell ref="N92:O9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B1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U24" sqref="U24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T24" sqref="T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U20" sqref="U20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16" zoomScaleNormal="100" workbookViewId="0">
      <selection activeCell="C14" sqref="C1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>
      <selection activeCell="AA30" sqref="AA30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G5" sqref="G5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L27" sqref="L27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2023-12-06T05:48:52Z</dcterms:modified>
</cp:coreProperties>
</file>