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FB87699B-4E01-480D-8397-E494122F14A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2" i="4" l="1"/>
  <c r="P19" i="4"/>
  <c r="Q19" i="4" s="1"/>
  <c r="P18" i="4"/>
  <c r="Q18" i="4" s="1"/>
  <c r="P17" i="4"/>
  <c r="Q17" i="4" s="1"/>
  <c r="P16" i="4"/>
  <c r="Q16" i="4" s="1"/>
  <c r="Q12" i="4"/>
  <c r="P12" i="4"/>
  <c r="P11" i="4"/>
  <c r="Q11" i="4" s="1"/>
  <c r="Q10" i="4"/>
  <c r="P10" i="4"/>
  <c r="Q9" i="4"/>
  <c r="P8" i="4"/>
  <c r="P7" i="4"/>
  <c r="P6" i="4"/>
  <c r="P5" i="4"/>
  <c r="Q4" i="4"/>
  <c r="W34" i="4"/>
  <c r="W33" i="4"/>
  <c r="W32" i="4"/>
  <c r="U28" i="13"/>
  <c r="U27" i="13"/>
  <c r="S35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G11" i="4" s="1"/>
  <c r="A11" i="4"/>
  <c r="B10" i="4"/>
  <c r="C10" i="4" s="1"/>
  <c r="D10" i="4" s="1"/>
  <c r="J10" i="4"/>
  <c r="I10" i="4"/>
  <c r="E10" i="4"/>
  <c r="A10" i="4"/>
  <c r="H12" i="4" l="1"/>
  <c r="H11" i="4"/>
  <c r="H10" i="4"/>
  <c r="G10" i="4"/>
  <c r="G12" i="4"/>
  <c r="F10" i="4"/>
  <c r="F11" i="4"/>
  <c r="F12" i="4"/>
  <c r="P20" i="4" l="1"/>
  <c r="Q20" i="4" s="1"/>
  <c r="S50" i="4" l="1"/>
  <c r="S33" i="4"/>
  <c r="S31" i="4"/>
  <c r="S30" i="4"/>
  <c r="S39" i="4" s="1"/>
  <c r="S36" i="4" l="1"/>
  <c r="S37" i="4" s="1"/>
  <c r="S38" i="4" s="1"/>
  <c r="S41" i="4" s="1"/>
  <c r="S44" i="4" s="1"/>
  <c r="S52" i="4" s="1"/>
  <c r="S46" i="4" l="1"/>
  <c r="S48" i="4" l="1"/>
  <c r="S47" i="4"/>
  <c r="B20" i="4" l="1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<sst xmlns="http://schemas.openxmlformats.org/spreadsheetml/2006/main" count="43" uniqueCount="39">
  <si>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</si>
  <si>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</si>
  <si>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</si>
  <si>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</si>
  <si>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</si>
  <si>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</si>
  <si>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</si>
  <si>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</si>
  <si>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</si>
  <si>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</si>
  <si>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</si>
  <si>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</si>
  <si>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</si>
  <si>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</si>
  <si>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</si>
  <si>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</si>
  <si>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</si>
  <si>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</si>
  <si>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</si>
  <si>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</si>
  <si>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</si>
  <si>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</si>
  <si>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</si>
  <si>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</si>
  <si>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</si>
  <si>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</si>
  <si>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</si>
  <si>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</si>
  <si>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</si>
  <si>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</si>
  <si>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</si>
  <si>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Car parking</t>
  </si>
  <si>
    <t xml:space="preserve">Total FMV </t>
  </si>
  <si>
    <t>rate on Carpet</t>
  </si>
  <si>
    <t>Depreciation (100-10)X35/60</t>
  </si>
  <si>
    <t>Flat No. 1602 A wing Pride CHSL Plot No. 1 Sector No. 7 Kharghar Tal- panvel</t>
  </si>
  <si>
    <t>SBI - RACPC - Santacruz (West) - SANJAY WATVE</t>
  </si>
  <si>
    <t>Carpet Area  -Flat No. 1602</t>
  </si>
  <si>
    <t>Total C.A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</si>
</sst>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189139</xdr:rowOff>
    </xdr:from>
    <xdr:to>
      <xdr:col>16</xdr:col>
      <xdr:colOff>344808</xdr:colOff>
      <xdr:row>31</xdr:row>
      <xdr:rowOff>163074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36890F-8D65-4E93-8A13-A6BA738B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89139"/>
          <a:ext cx="9765033" cy="5879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316241</xdr:colOff>
      <xdr:row>43</xdr:row>
      <xdr:rowOff>124959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2E5DBD-7DE1-4AFD-BBE7-65D5060C6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27441" cy="812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19050</xdr:rowOff>
    </xdr:from>
    <xdr:to>
      <xdr:col>22</xdr:col>
      <xdr:colOff>106638</xdr:colOff>
      <xdr:row>41</xdr:row>
      <xdr:rowOff>58245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717C00-1555-4D45-8B8F-B930A77EA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9050"/>
          <a:ext cx="13346388" cy="7849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124122</xdr:rowOff>
    </xdr:from>
    <xdr:to>
      <xdr:col>18</xdr:col>
      <xdr:colOff>247650</xdr:colOff>
      <xdr:row>33</xdr:row>
      <xdr:rowOff>172545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73F877-1356-4E9D-BFEC-0EADE0E2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124122"/>
          <a:ext cx="10429875" cy="60015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104732</xdr:rowOff>
    </xdr:from>
    <xdr:to>
      <xdr:col>19</xdr:col>
      <xdr:colOff>123825</xdr:colOff>
      <xdr:row>35</xdr:row>
      <xdr:rowOff>105886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FB35A4-AF91-4764-86AD-BB445F23A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04732"/>
          <a:ext cx="11582400" cy="66686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29</xdr:col>
      <xdr:colOff>30536</xdr:colOff>
      <xdr:row>42</xdr:row>
      <xdr:rowOff>124932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86F44B-4014-46D9-AD24-A593969F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4051336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3"/>
  <sheetViews>
    <sheetView tabSelected="1" topLeftCell="A19" zoomScaleNormal="100" workbookViewId="0">
      <selection activeCell="W38" sqref="W38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68" t="s">
        <v>14</v>
      </c>
      <c r="R3" s="68"/>
      <c r="S3" s="45"/>
      <c r="T3"/>
      <c r="U3"/>
      <c r="V3"/>
      <c r="W3"/>
      <c r="X3"/>
    </row>
    <row r="4" spans="1:50" s="20" customFormat="1" x14ac:dyDescent="0.25">
      <c r="A4" s="21">
        <f t="shared" ref="A4:A19" si="0">N4</f>
        <v>0</v>
      </c>
      <c r="B4" s="21">
        <f t="shared" ref="B4:B19" si="1">Q4</f>
        <v>1300</v>
      </c>
      <c r="C4" s="21">
        <f>B4*1.2</f>
        <v>1560</v>
      </c>
      <c r="D4" s="21">
        <f t="shared" ref="D4:D17" si="2">C4*1.2</f>
        <v>1872</v>
      </c>
      <c r="E4" s="22">
        <f t="shared" ref="E4:E17" si="3">R4</f>
        <v>18500000</v>
      </c>
      <c r="F4" s="21">
        <f t="shared" ref="F4:F17" si="4">ROUND((E4/B4),0)</f>
        <v>14231</v>
      </c>
      <c r="G4" s="21">
        <f t="shared" ref="G4:G17" si="5">ROUND((E4/C4),0)</f>
        <v>11859</v>
      </c>
      <c r="H4" s="21">
        <f t="shared" ref="H4:H17" si="6">ROUND((E4/D4),0)</f>
        <v>9882</v>
      </c>
      <c r="I4" s="23" t="e">
        <f>#REF!</f>
        <v>#REF!</v>
      </c>
      <c r="J4" s="21">
        <f t="shared" ref="J4:J17" si="7">S4</f>
        <v>0</v>
      </c>
      <c r="O4">
        <v>0</v>
      </c>
      <c r="P4">
        <v>1560</v>
      </c>
      <c r="Q4" s="12">
        <f t="shared" ref="Q4:Q12" si="8">P4/1.2</f>
        <v>1300</v>
      </c>
      <c r="R4" s="2">
        <v>18500000</v>
      </c>
      <c r="S4" s="43"/>
    </row>
    <row r="5" spans="1:50" s="20" customFormat="1" x14ac:dyDescent="0.25">
      <c r="A5" s="21">
        <f t="shared" si="0"/>
        <v>0</v>
      </c>
      <c r="B5" s="21">
        <f t="shared" si="1"/>
        <v>780</v>
      </c>
      <c r="C5" s="21">
        <f t="shared" ref="C5:C19" si="9">B5*1.2</f>
        <v>936</v>
      </c>
      <c r="D5" s="21">
        <f t="shared" si="2"/>
        <v>1123.2</v>
      </c>
      <c r="E5" s="22">
        <f t="shared" si="3"/>
        <v>13500000</v>
      </c>
      <c r="F5" s="21">
        <f t="shared" si="4"/>
        <v>17308</v>
      </c>
      <c r="G5" s="21">
        <f t="shared" si="5"/>
        <v>14423</v>
      </c>
      <c r="H5" s="21">
        <f t="shared" si="6"/>
        <v>12019</v>
      </c>
      <c r="I5" s="23" t="e">
        <f>#REF!</f>
        <v>#REF!</v>
      </c>
      <c r="J5" s="21">
        <f t="shared" si="7"/>
        <v>0</v>
      </c>
      <c r="O5">
        <v>0</v>
      </c>
      <c r="P5">
        <f t="shared" ref="P4:P12" si="10">O5/1.2</f>
        <v>0</v>
      </c>
      <c r="Q5" s="12">
        <v>780</v>
      </c>
      <c r="R5" s="2">
        <v>13500000</v>
      </c>
      <c r="S5" s="43"/>
    </row>
    <row r="6" spans="1:50" s="20" customFormat="1" x14ac:dyDescent="0.25">
      <c r="A6" s="21">
        <f t="shared" si="0"/>
        <v>0</v>
      </c>
      <c r="B6" s="21">
        <f t="shared" si="1"/>
        <v>1100</v>
      </c>
      <c r="C6" s="21">
        <f t="shared" si="9"/>
        <v>1320</v>
      </c>
      <c r="D6" s="21">
        <f t="shared" si="2"/>
        <v>1584</v>
      </c>
      <c r="E6" s="22">
        <f t="shared" si="3"/>
        <v>17900000</v>
      </c>
      <c r="F6" s="21">
        <f t="shared" si="4"/>
        <v>16273</v>
      </c>
      <c r="G6" s="21">
        <f t="shared" si="5"/>
        <v>13561</v>
      </c>
      <c r="H6" s="21">
        <f t="shared" si="6"/>
        <v>11301</v>
      </c>
      <c r="I6" s="23" t="e">
        <f>#REF!</f>
        <v>#REF!</v>
      </c>
      <c r="J6" s="21">
        <f t="shared" si="7"/>
        <v>0</v>
      </c>
      <c r="O6">
        <v>0</v>
      </c>
      <c r="P6">
        <f t="shared" si="10"/>
        <v>0</v>
      </c>
      <c r="Q6" s="12">
        <v>1100</v>
      </c>
      <c r="R6" s="2">
        <v>17900000</v>
      </c>
      <c r="S6" s="43"/>
    </row>
    <row r="7" spans="1:50" s="20" customFormat="1" ht="15.75" customHeight="1" x14ac:dyDescent="0.25">
      <c r="A7" s="21">
        <f t="shared" si="0"/>
        <v>0</v>
      </c>
      <c r="B7" s="21">
        <f>Q7</f>
        <v>750</v>
      </c>
      <c r="C7" s="21">
        <f t="shared" si="9"/>
        <v>900</v>
      </c>
      <c r="D7" s="21">
        <f t="shared" si="2"/>
        <v>1080</v>
      </c>
      <c r="E7" s="22">
        <f>R7</f>
        <v>14000000</v>
      </c>
      <c r="F7" s="21">
        <f t="shared" si="4"/>
        <v>18667</v>
      </c>
      <c r="G7" s="21">
        <f t="shared" si="5"/>
        <v>15556</v>
      </c>
      <c r="H7" s="21">
        <f t="shared" si="6"/>
        <v>12963</v>
      </c>
      <c r="I7" s="23" t="e">
        <f>#REF!</f>
        <v>#REF!</v>
      </c>
      <c r="J7" s="21">
        <f t="shared" si="7"/>
        <v>0</v>
      </c>
      <c r="O7">
        <v>0</v>
      </c>
      <c r="P7">
        <f t="shared" si="10"/>
        <v>0</v>
      </c>
      <c r="Q7" s="12">
        <v>750</v>
      </c>
      <c r="R7" s="2">
        <v>14000000</v>
      </c>
      <c r="S7" s="43"/>
    </row>
    <row r="8" spans="1:50" s="20" customFormat="1" x14ac:dyDescent="0.25">
      <c r="A8" s="21">
        <f t="shared" si="0"/>
        <v>0</v>
      </c>
      <c r="B8" s="21">
        <f t="shared" si="1"/>
        <v>1100</v>
      </c>
      <c r="C8" s="21">
        <f t="shared" si="9"/>
        <v>1320</v>
      </c>
      <c r="D8" s="21">
        <f t="shared" si="2"/>
        <v>1584</v>
      </c>
      <c r="E8" s="22">
        <f t="shared" si="3"/>
        <v>17900000</v>
      </c>
      <c r="F8" s="21">
        <f t="shared" si="4"/>
        <v>16273</v>
      </c>
      <c r="G8" s="21">
        <f t="shared" si="5"/>
        <v>13561</v>
      </c>
      <c r="H8" s="21">
        <f t="shared" si="6"/>
        <v>11301</v>
      </c>
      <c r="I8" s="23" t="e">
        <f>#REF!</f>
        <v>#REF!</v>
      </c>
      <c r="J8" s="21">
        <f t="shared" si="7"/>
        <v>0</v>
      </c>
      <c r="O8">
        <v>0</v>
      </c>
      <c r="P8">
        <f t="shared" si="10"/>
        <v>0</v>
      </c>
      <c r="Q8" s="12">
        <v>1100</v>
      </c>
      <c r="R8" s="2">
        <v>17900000</v>
      </c>
      <c r="S8" s="43"/>
    </row>
    <row r="9" spans="1:50" s="20" customFormat="1" x14ac:dyDescent="0.25">
      <c r="A9" s="21">
        <f t="shared" si="0"/>
        <v>0</v>
      </c>
      <c r="B9" s="21">
        <f t="shared" si="1"/>
        <v>1000</v>
      </c>
      <c r="C9" s="21">
        <f t="shared" si="9"/>
        <v>1200</v>
      </c>
      <c r="D9" s="21">
        <f t="shared" si="2"/>
        <v>1440</v>
      </c>
      <c r="E9" s="22">
        <f t="shared" si="3"/>
        <v>13000000</v>
      </c>
      <c r="F9" s="21">
        <f t="shared" si="4"/>
        <v>13000</v>
      </c>
      <c r="G9" s="21">
        <f t="shared" si="5"/>
        <v>10833</v>
      </c>
      <c r="H9" s="21">
        <f t="shared" si="6"/>
        <v>9028</v>
      </c>
      <c r="I9" s="23" t="e">
        <f>#REF!</f>
        <v>#REF!</v>
      </c>
      <c r="J9" s="21">
        <f t="shared" si="7"/>
        <v>0</v>
      </c>
      <c r="O9">
        <v>0</v>
      </c>
      <c r="P9">
        <v>1200</v>
      </c>
      <c r="Q9" s="12">
        <f t="shared" si="8"/>
        <v>1000</v>
      </c>
      <c r="R9" s="2">
        <v>13000000</v>
      </c>
      <c r="S9" s="43"/>
    </row>
    <row r="10" spans="1:50" s="20" customFormat="1" x14ac:dyDescent="0.25">
      <c r="A10" s="21">
        <f t="shared" ref="A10:A12" si="11">N10</f>
        <v>0</v>
      </c>
      <c r="B10" s="21">
        <f t="shared" ref="B10:B12" si="12">Q10</f>
        <v>0</v>
      </c>
      <c r="C10" s="21">
        <f t="shared" ref="C10:C12" si="13">B10*1.2</f>
        <v>0</v>
      </c>
      <c r="D10" s="21">
        <f t="shared" ref="D10:D12" si="14">C10*1.2</f>
        <v>0</v>
      </c>
      <c r="E10" s="22">
        <f t="shared" ref="E10:E12" si="15">R10</f>
        <v>0</v>
      </c>
      <c r="F10" s="21" t="e">
        <f t="shared" ref="F10:F12" si="16">ROUND((E10/B10),0)</f>
        <v>#DIV/0!</v>
      </c>
      <c r="G10" s="21" t="e">
        <f t="shared" ref="G10:G12" si="17">ROUND((E10/C10),0)</f>
        <v>#DIV/0!</v>
      </c>
      <c r="H10" s="21" t="e">
        <f t="shared" ref="H10:H12" si="18">ROUND((E10/D10),0)</f>
        <v>#DIV/0!</v>
      </c>
      <c r="I10" s="23" t="e">
        <f>#REF!</f>
        <v>#REF!</v>
      </c>
      <c r="J10" s="21">
        <f t="shared" ref="J10:J12" si="19">S10</f>
        <v>0</v>
      </c>
      <c r="O10">
        <v>0</v>
      </c>
      <c r="P10">
        <f t="shared" si="10"/>
        <v>0</v>
      </c>
      <c r="Q10" s="12">
        <f t="shared" si="8"/>
        <v>0</v>
      </c>
      <c r="R10" s="2">
        <v>0</v>
      </c>
      <c r="S10" s="43"/>
    </row>
    <row r="11" spans="1:50" s="20" customFormat="1" x14ac:dyDescent="0.25">
      <c r="A11" s="21">
        <f t="shared" si="11"/>
        <v>0</v>
      </c>
      <c r="B11" s="21">
        <f t="shared" si="12"/>
        <v>0</v>
      </c>
      <c r="C11" s="21">
        <f t="shared" si="13"/>
        <v>0</v>
      </c>
      <c r="D11" s="21">
        <f t="shared" si="14"/>
        <v>0</v>
      </c>
      <c r="E11" s="22">
        <f t="shared" si="15"/>
        <v>0</v>
      </c>
      <c r="F11" s="21" t="e">
        <f t="shared" si="16"/>
        <v>#DIV/0!</v>
      </c>
      <c r="G11" s="21" t="e">
        <f t="shared" si="17"/>
        <v>#DIV/0!</v>
      </c>
      <c r="H11" s="21" t="e">
        <f t="shared" si="18"/>
        <v>#DIV/0!</v>
      </c>
      <c r="I11" s="23" t="e">
        <f>#REF!</f>
        <v>#REF!</v>
      </c>
      <c r="J11" s="21">
        <f t="shared" si="19"/>
        <v>0</v>
      </c>
      <c r="O11">
        <v>0</v>
      </c>
      <c r="P11">
        <f t="shared" si="10"/>
        <v>0</v>
      </c>
      <c r="Q11" s="12">
        <f t="shared" si="8"/>
        <v>0</v>
      </c>
      <c r="R11" s="2">
        <v>0</v>
      </c>
      <c r="S11" s="43"/>
    </row>
    <row r="12" spans="1:5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14" t="e">
        <f>#REF!</f>
        <v>#REF!</v>
      </c>
      <c r="J12" s="4">
        <f t="shared" si="19"/>
        <v>0</v>
      </c>
      <c r="O12">
        <v>0</v>
      </c>
      <c r="P12">
        <f t="shared" si="10"/>
        <v>0</v>
      </c>
      <c r="Q12" s="12">
        <f t="shared" si="8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0">O13/1.2</f>
        <v>0</v>
      </c>
      <c r="Q13" s="12">
        <f t="shared" ref="Q13" si="21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0"/>
        <v>0</v>
      </c>
      <c r="Q15" s="67" t="s">
        <v>13</v>
      </c>
      <c r="R15" s="67"/>
      <c r="S15" s="45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20" customFormat="1" ht="14.25" customHeight="1" x14ac:dyDescent="0.25">
      <c r="A16" s="21">
        <f t="shared" si="0"/>
        <v>0</v>
      </c>
      <c r="B16" s="21">
        <f t="shared" si="1"/>
        <v>0</v>
      </c>
      <c r="C16" s="21">
        <f t="shared" si="9"/>
        <v>0</v>
      </c>
      <c r="D16" s="21">
        <f t="shared" si="2"/>
        <v>0</v>
      </c>
      <c r="E16" s="22">
        <f t="shared" si="3"/>
        <v>0</v>
      </c>
      <c r="F16" s="21" t="e">
        <f t="shared" si="4"/>
        <v>#DIV/0!</v>
      </c>
      <c r="G16" s="21" t="e">
        <f t="shared" si="5"/>
        <v>#DIV/0!</v>
      </c>
      <c r="H16" s="21" t="e">
        <f t="shared" si="6"/>
        <v>#DIV/0!</v>
      </c>
      <c r="I16" s="23" t="e">
        <f>#REF!</f>
        <v>#REF!</v>
      </c>
      <c r="J16" s="21">
        <f t="shared" si="7"/>
        <v>0</v>
      </c>
      <c r="O16" s="20">
        <v>0</v>
      </c>
      <c r="P16" s="20">
        <f t="shared" ref="P16:P19" si="22">O16/1.2</f>
        <v>0</v>
      </c>
      <c r="Q16" s="64">
        <f t="shared" ref="Q16:Q19" si="23">P16/1.2</f>
        <v>0</v>
      </c>
      <c r="R16" s="65">
        <v>0</v>
      </c>
      <c r="S16" s="43"/>
    </row>
    <row r="17" spans="1:23" s="20" customFormat="1" x14ac:dyDescent="0.25">
      <c r="A17" s="21">
        <f t="shared" si="0"/>
        <v>0</v>
      </c>
      <c r="B17" s="21">
        <f t="shared" si="1"/>
        <v>0</v>
      </c>
      <c r="C17" s="21">
        <f t="shared" si="9"/>
        <v>0</v>
      </c>
      <c r="D17" s="21">
        <f t="shared" si="2"/>
        <v>0</v>
      </c>
      <c r="E17" s="22">
        <f t="shared" si="3"/>
        <v>0</v>
      </c>
      <c r="F17" s="21" t="e">
        <f t="shared" si="4"/>
        <v>#DIV/0!</v>
      </c>
      <c r="G17" s="21" t="e">
        <f t="shared" si="5"/>
        <v>#DIV/0!</v>
      </c>
      <c r="H17" s="21" t="e">
        <f t="shared" si="6"/>
        <v>#DIV/0!</v>
      </c>
      <c r="I17" s="23" t="e">
        <f>#REF!</f>
        <v>#REF!</v>
      </c>
      <c r="J17" s="21">
        <f t="shared" si="7"/>
        <v>0</v>
      </c>
      <c r="O17" s="20">
        <v>0</v>
      </c>
      <c r="P17" s="20">
        <f t="shared" si="22"/>
        <v>0</v>
      </c>
      <c r="Q17" s="64">
        <f t="shared" si="23"/>
        <v>0</v>
      </c>
      <c r="R17" s="65">
        <v>0</v>
      </c>
      <c r="S17" s="43"/>
    </row>
    <row r="18" spans="1:23" s="20" customFormat="1" x14ac:dyDescent="0.25">
      <c r="A18" s="21">
        <f t="shared" si="0"/>
        <v>0</v>
      </c>
      <c r="B18" s="21">
        <f t="shared" si="1"/>
        <v>0</v>
      </c>
      <c r="C18" s="21">
        <f t="shared" si="9"/>
        <v>0</v>
      </c>
      <c r="D18" s="21">
        <f t="shared" ref="D18:D19" si="24">C18*1.2</f>
        <v>0</v>
      </c>
      <c r="E18" s="22">
        <f t="shared" ref="E18:E19" si="25">R18</f>
        <v>0</v>
      </c>
      <c r="F18" s="21" t="e">
        <f t="shared" ref="F18:F19" si="26">ROUND((E18/B18),0)</f>
        <v>#DIV/0!</v>
      </c>
      <c r="G18" s="21" t="e">
        <f t="shared" ref="G18:G19" si="27">ROUND((E18/C18),0)</f>
        <v>#DIV/0!</v>
      </c>
      <c r="H18" s="21" t="e">
        <f t="shared" ref="H18:H19" si="28">ROUND((E18/D18),0)</f>
        <v>#DIV/0!</v>
      </c>
      <c r="I18" s="23" t="e">
        <f>#REF!</f>
        <v>#REF!</v>
      </c>
      <c r="J18" s="21">
        <f t="shared" ref="J18:J19" si="29">S18</f>
        <v>0</v>
      </c>
      <c r="O18">
        <v>0</v>
      </c>
      <c r="P18">
        <f t="shared" si="22"/>
        <v>0</v>
      </c>
      <c r="Q18" s="12">
        <f t="shared" si="23"/>
        <v>0</v>
      </c>
      <c r="R18" s="2">
        <v>0</v>
      </c>
      <c r="S18" s="43"/>
    </row>
    <row r="19" spans="1:23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4"/>
        <v>0</v>
      </c>
      <c r="E19" s="22">
        <f t="shared" si="25"/>
        <v>0</v>
      </c>
      <c r="F19" s="21" t="e">
        <f t="shared" si="26"/>
        <v>#DIV/0!</v>
      </c>
      <c r="G19" s="21" t="e">
        <f t="shared" si="27"/>
        <v>#DIV/0!</v>
      </c>
      <c r="H19" s="21" t="e">
        <f t="shared" si="28"/>
        <v>#DIV/0!</v>
      </c>
      <c r="I19" s="23" t="e">
        <f>#REF!</f>
        <v>#REF!</v>
      </c>
      <c r="J19" s="21">
        <f t="shared" si="29"/>
        <v>0</v>
      </c>
      <c r="O19">
        <v>0</v>
      </c>
      <c r="P19">
        <f t="shared" si="22"/>
        <v>0</v>
      </c>
      <c r="Q19" s="12">
        <f t="shared" si="23"/>
        <v>0</v>
      </c>
      <c r="R19" s="2">
        <v>0</v>
      </c>
      <c r="S19" s="43"/>
    </row>
    <row r="20" spans="1:23" x14ac:dyDescent="0.25">
      <c r="A20" s="4">
        <f t="shared" ref="A20" si="30">N20</f>
        <v>0</v>
      </c>
      <c r="B20" s="4">
        <f t="shared" ref="B20" si="31">Q20</f>
        <v>0</v>
      </c>
      <c r="C20" s="4">
        <f t="shared" ref="C20" si="32">B20*1.2</f>
        <v>0</v>
      </c>
      <c r="D20" s="4">
        <f t="shared" ref="D20" si="33">C20*1.2</f>
        <v>0</v>
      </c>
      <c r="E20" s="5">
        <f t="shared" ref="E20" si="34">R20</f>
        <v>0</v>
      </c>
      <c r="F20" s="9" t="e">
        <f t="shared" ref="F20" si="35">ROUND((E20/B20),0)</f>
        <v>#DIV/0!</v>
      </c>
      <c r="G20" s="4" t="e">
        <f t="shared" ref="G20" si="36">ROUND((E20/C20),0)</f>
        <v>#DIV/0!</v>
      </c>
      <c r="H20" s="4" t="e">
        <f t="shared" ref="H20" si="37">ROUND((E20/D20),0)</f>
        <v>#DIV/0!</v>
      </c>
      <c r="I20" s="14" t="e">
        <f>#REF!</f>
        <v>#REF!</v>
      </c>
      <c r="J20" s="4">
        <f t="shared" ref="J20" si="38">S20</f>
        <v>0</v>
      </c>
      <c r="O20">
        <v>0</v>
      </c>
      <c r="P20">
        <f t="shared" si="20"/>
        <v>0</v>
      </c>
      <c r="Q20" s="12">
        <f t="shared" ref="Q20" si="39">P20/1.2</f>
        <v>0</v>
      </c>
      <c r="R20" s="2">
        <v>0</v>
      </c>
    </row>
    <row r="21" spans="1:23" x14ac:dyDescent="0.25">
      <c r="Q21" s="14"/>
      <c r="R21" s="4"/>
    </row>
    <row r="23" spans="1:23" ht="15.75" x14ac:dyDescent="0.25">
      <c r="P23" s="19"/>
      <c r="Q23" s="19" t="s">
        <v>36</v>
      </c>
      <c r="R23" s="19"/>
      <c r="S23" s="19"/>
      <c r="T23" s="19"/>
      <c r="U23" s="19"/>
      <c r="V23" s="19"/>
    </row>
    <row r="24" spans="1:23" ht="15.75" x14ac:dyDescent="0.25">
      <c r="N24" s="19"/>
      <c r="O24" s="19"/>
      <c r="P24" s="19"/>
      <c r="Q24" s="19" t="s">
        <v>35</v>
      </c>
      <c r="R24" s="19"/>
      <c r="S24" s="44"/>
    </row>
    <row r="25" spans="1:23" ht="15.75" x14ac:dyDescent="0.25">
      <c r="N25" s="19"/>
      <c r="O25" s="19"/>
      <c r="P25" s="19"/>
      <c r="Q25" s="19"/>
      <c r="R25" s="19"/>
      <c r="S25" s="44"/>
    </row>
    <row r="26" spans="1:23" ht="15.75" thickBot="1" x14ac:dyDescent="0.3"/>
    <row r="27" spans="1:23" x14ac:dyDescent="0.25">
      <c r="Q27" s="27"/>
      <c r="R27" s="28"/>
      <c r="S27" s="29"/>
      <c r="T27" s="30"/>
      <c r="U27" s="31"/>
    </row>
    <row r="28" spans="1:23" x14ac:dyDescent="0.25">
      <c r="Q28" s="32" t="s">
        <v>15</v>
      </c>
      <c r="R28" s="24"/>
      <c r="S28" s="46">
        <v>17500</v>
      </c>
      <c r="T28" s="25" t="s">
        <v>33</v>
      </c>
      <c r="U28" s="33"/>
      <c r="W28" s="63"/>
    </row>
    <row r="29" spans="1:23" ht="35.25" customHeight="1" x14ac:dyDescent="0.25">
      <c r="Q29" s="34" t="s">
        <v>16</v>
      </c>
      <c r="R29" s="24"/>
      <c r="S29" s="46">
        <v>2800</v>
      </c>
      <c r="T29" s="26"/>
      <c r="U29" s="33"/>
    </row>
    <row r="30" spans="1:23" x14ac:dyDescent="0.25">
      <c r="Q30" s="32" t="s">
        <v>17</v>
      </c>
      <c r="R30" s="24"/>
      <c r="S30" s="46">
        <f>S28-S29</f>
        <v>14700</v>
      </c>
      <c r="T30" s="26"/>
      <c r="U30" s="33"/>
    </row>
    <row r="31" spans="1:23" x14ac:dyDescent="0.25">
      <c r="Q31" s="32" t="s">
        <v>18</v>
      </c>
      <c r="R31" s="24"/>
      <c r="S31" s="46">
        <f>S29</f>
        <v>2800</v>
      </c>
      <c r="T31" s="26"/>
      <c r="U31" s="33"/>
    </row>
    <row r="32" spans="1:23" x14ac:dyDescent="0.25">
      <c r="F32" s="66"/>
      <c r="Q32" s="32" t="s">
        <v>19</v>
      </c>
      <c r="R32" s="47"/>
      <c r="S32" s="6">
        <f>T32-T33</f>
        <v>13</v>
      </c>
      <c r="T32" s="48">
        <v>2023</v>
      </c>
      <c r="U32" s="33"/>
      <c r="W32">
        <f>54.99*10.764</f>
        <v>591.91236000000004</v>
      </c>
    </row>
    <row r="33" spans="6:23" x14ac:dyDescent="0.25">
      <c r="Q33" s="32" t="s">
        <v>20</v>
      </c>
      <c r="R33" s="47"/>
      <c r="S33" s="6">
        <f>S34-S32</f>
        <v>47</v>
      </c>
      <c r="T33" s="49">
        <v>2010</v>
      </c>
      <c r="U33" s="33"/>
      <c r="W33">
        <f>9.75*10.764</f>
        <v>104.949</v>
      </c>
    </row>
    <row r="34" spans="6:23" x14ac:dyDescent="0.25">
      <c r="F34" s="66"/>
      <c r="Q34" s="32" t="s">
        <v>21</v>
      </c>
      <c r="R34" s="47"/>
      <c r="S34" s="6">
        <v>60</v>
      </c>
      <c r="T34" s="49"/>
      <c r="U34" s="33"/>
      <c r="V34" t="s">
        <v>38</v>
      </c>
      <c r="W34">
        <f>W32+W33</f>
        <v>696.86135999999999</v>
      </c>
    </row>
    <row r="35" spans="6:23" ht="30" x14ac:dyDescent="0.25">
      <c r="Q35" s="34" t="s">
        <v>34</v>
      </c>
      <c r="R35" s="47"/>
      <c r="S35" s="6">
        <f>90*S32/S34</f>
        <v>19.5</v>
      </c>
      <c r="T35" s="49"/>
      <c r="U35" s="33"/>
    </row>
    <row r="36" spans="6:23" ht="21" customHeight="1" x14ac:dyDescent="0.25">
      <c r="Q36" s="32"/>
      <c r="R36" s="50"/>
      <c r="S36" s="51">
        <f>S35%</f>
        <v>0.19500000000000001</v>
      </c>
      <c r="T36" s="52"/>
      <c r="U36" s="33"/>
    </row>
    <row r="37" spans="6:23" x14ac:dyDescent="0.25">
      <c r="Q37" s="32" t="s">
        <v>22</v>
      </c>
      <c r="R37" s="24"/>
      <c r="S37" s="46">
        <f>S31*S36</f>
        <v>546</v>
      </c>
      <c r="T37" s="26"/>
      <c r="U37" s="33"/>
    </row>
    <row r="38" spans="6:23" x14ac:dyDescent="0.25">
      <c r="Q38" s="32" t="s">
        <v>23</v>
      </c>
      <c r="R38" s="24"/>
      <c r="S38" s="46">
        <f>S31-S37</f>
        <v>2254</v>
      </c>
      <c r="T38" s="26"/>
      <c r="U38" s="33"/>
    </row>
    <row r="39" spans="6:23" x14ac:dyDescent="0.25">
      <c r="Q39" s="32" t="s">
        <v>17</v>
      </c>
      <c r="R39" s="24"/>
      <c r="S39" s="46">
        <f>S30</f>
        <v>14700</v>
      </c>
      <c r="T39" s="26"/>
      <c r="U39" s="33"/>
    </row>
    <row r="40" spans="6:23" x14ac:dyDescent="0.25">
      <c r="Q40" s="32"/>
      <c r="R40" s="24"/>
      <c r="S40" s="46"/>
      <c r="T40" s="26"/>
      <c r="U40" s="33"/>
    </row>
    <row r="41" spans="6:23" x14ac:dyDescent="0.25">
      <c r="Q41" s="32" t="s">
        <v>24</v>
      </c>
      <c r="R41" s="40"/>
      <c r="S41" s="53">
        <f>S39+S38</f>
        <v>16954</v>
      </c>
      <c r="T41" s="26"/>
      <c r="U41" s="33"/>
    </row>
    <row r="42" spans="6:23" ht="15.75" thickBot="1" x14ac:dyDescent="0.3">
      <c r="Q42" s="32"/>
      <c r="R42" s="47"/>
      <c r="S42" s="6"/>
      <c r="T42" s="49"/>
      <c r="U42" s="33"/>
    </row>
    <row r="43" spans="6:23" ht="21" customHeight="1" x14ac:dyDescent="0.25">
      <c r="Q43" s="54" t="s">
        <v>37</v>
      </c>
      <c r="R43" s="42"/>
      <c r="S43" s="42">
        <v>697</v>
      </c>
      <c r="T43" s="55"/>
      <c r="U43" s="31"/>
    </row>
    <row r="44" spans="6:23" x14ac:dyDescent="0.25">
      <c r="Q44" s="32" t="s">
        <v>25</v>
      </c>
      <c r="R44" s="6"/>
      <c r="S44" s="56">
        <f>S41*S43+T47</f>
        <v>11816938</v>
      </c>
      <c r="T44" s="49"/>
      <c r="U44" s="33"/>
    </row>
    <row r="45" spans="6:23" x14ac:dyDescent="0.25">
      <c r="Q45" s="32" t="s">
        <v>31</v>
      </c>
      <c r="R45" s="6"/>
      <c r="S45" s="56">
        <v>800000</v>
      </c>
      <c r="T45" s="49"/>
      <c r="U45" s="33"/>
    </row>
    <row r="46" spans="6:23" x14ac:dyDescent="0.25">
      <c r="Q46" s="36" t="s">
        <v>32</v>
      </c>
      <c r="R46" s="6"/>
      <c r="S46" s="56">
        <f>S44+S45</f>
        <v>12616938</v>
      </c>
      <c r="T46" s="49"/>
      <c r="U46" s="41"/>
      <c r="W46" s="63"/>
    </row>
    <row r="47" spans="6:23" x14ac:dyDescent="0.25">
      <c r="Q47" s="32" t="s">
        <v>26</v>
      </c>
      <c r="S47" s="57">
        <f>S46*0.9</f>
        <v>11355244.200000001</v>
      </c>
      <c r="T47" s="49"/>
      <c r="U47" s="33"/>
      <c r="W47" s="63"/>
    </row>
    <row r="48" spans="6:23" x14ac:dyDescent="0.25">
      <c r="Q48" s="32" t="s">
        <v>27</v>
      </c>
      <c r="S48" s="57">
        <f>S46*0.8</f>
        <v>10093550.4</v>
      </c>
      <c r="T48" s="58"/>
      <c r="U48" s="33"/>
    </row>
    <row r="49" spans="17:21" x14ac:dyDescent="0.25">
      <c r="Q49" s="32"/>
      <c r="S49" s="59"/>
      <c r="T49" s="49"/>
      <c r="U49" s="33"/>
    </row>
    <row r="50" spans="17:21" ht="15.75" thickBot="1" x14ac:dyDescent="0.3">
      <c r="Q50" s="32" t="s">
        <v>28</v>
      </c>
      <c r="S50" s="57">
        <f>S29*S43</f>
        <v>1951600</v>
      </c>
      <c r="T50" s="58"/>
      <c r="U50" s="33"/>
    </row>
    <row r="51" spans="17:21" x14ac:dyDescent="0.25">
      <c r="Q51" s="27" t="s">
        <v>29</v>
      </c>
      <c r="R51" s="28"/>
      <c r="S51" s="60"/>
      <c r="T51" s="29"/>
      <c r="U51" s="31"/>
    </row>
    <row r="52" spans="17:21" x14ac:dyDescent="0.25">
      <c r="Q52" s="35" t="s">
        <v>30</v>
      </c>
      <c r="R52" s="61"/>
      <c r="S52" s="57">
        <f>S44*0.03/12</f>
        <v>29542.345000000001</v>
      </c>
      <c r="T52" s="58"/>
      <c r="U52" s="33"/>
    </row>
    <row r="53" spans="17:21" ht="15.75" thickBot="1" x14ac:dyDescent="0.3">
      <c r="Q53" s="37"/>
      <c r="R53" s="38"/>
      <c r="S53" s="62"/>
      <c r="T53" s="38"/>
      <c r="U53" s="39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7:U44"/>
  <sheetViews>
    <sheetView zoomScaleNormal="100" workbookViewId="0">
      <selection activeCell="U24" sqref="U24"/>
    </sheetView>
  </sheetViews>
  <sheetFormatPr defaultRowHeight="15" x14ac:dyDescent="0.25"/>
  <sheetData>
    <row r="27" spans="21:21" x14ac:dyDescent="0.25">
      <c r="U27">
        <f>6600000/724</f>
        <v>9116.022099447513</v>
      </c>
    </row>
    <row r="28" spans="21:21" x14ac:dyDescent="0.25">
      <c r="U28">
        <f>U27*1.2</f>
        <v>10939.226519337015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Y6" sqref="Y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V23" sqref="V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A21" sqref="AA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3" zoomScale="80" zoomScaleNormal="80" workbookViewId="0">
      <selection activeCell="AL36" sqref="AL3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A33" sqref="AA3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2023-11-04T12:02:21Z</dcterms:modified>
</cp:coreProperties>
</file>