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etan\Desktop\Pradip Shejul\"/>
    </mc:Choice>
  </mc:AlternateContent>
  <bookViews>
    <workbookView xWindow="0" yWindow="0" windowWidth="14370" windowHeight="661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MB" sheetId="49" r:id="rId8"/>
    <sheet name="Sheet32" sheetId="70" r:id="rId9"/>
    <sheet name="Sheet33" sheetId="71" r:id="rId10"/>
    <sheet name="Sheet34" sheetId="72" r:id="rId11"/>
    <sheet name="Sheet35" sheetId="73" r:id="rId12"/>
    <sheet name="Sheet36" sheetId="74" r:id="rId13"/>
    <sheet name="Sheet37" sheetId="75" r:id="rId14"/>
    <sheet name="Sheet38" sheetId="76" r:id="rId15"/>
    <sheet name="Sheet39" sheetId="77" r:id="rId16"/>
    <sheet name="Sheet40" sheetId="78" r:id="rId17"/>
    <sheet name="Sheet41" sheetId="79" r:id="rId18"/>
    <sheet name="Sheet42" sheetId="80" r:id="rId19"/>
    <sheet name="Sheet43" sheetId="81" r:id="rId20"/>
    <sheet name="Sheet44" sheetId="82" r:id="rId21"/>
    <sheet name="Sheet45" sheetId="83" r:id="rId22"/>
    <sheet name="Sheet46" sheetId="84" r:id="rId23"/>
    <sheet name="Sheet47" sheetId="85" r:id="rId24"/>
    <sheet name="Sheet48" sheetId="86" r:id="rId25"/>
    <sheet name="Sheet49" sheetId="87" r:id="rId26"/>
    <sheet name="Sheet50" sheetId="88" r:id="rId27"/>
    <sheet name="Sheet51" sheetId="89" r:id="rId28"/>
    <sheet name="Sheet52" sheetId="90" r:id="rId29"/>
    <sheet name="Sheet53" sheetId="91" r:id="rId30"/>
    <sheet name="Sheet54" sheetId="92" r:id="rId31"/>
    <sheet name="Sheet55" sheetId="93" r:id="rId32"/>
    <sheet name="Sheet56" sheetId="94" r:id="rId33"/>
    <sheet name="Sheet57" sheetId="95" r:id="rId34"/>
    <sheet name="Sheet58" sheetId="96" r:id="rId35"/>
    <sheet name="Sheet59" sheetId="97" r:id="rId36"/>
    <sheet name="Sheet60" sheetId="98" r:id="rId37"/>
    <sheet name="Sheet61" sheetId="99" r:id="rId38"/>
    <sheet name="Sheet62" sheetId="100" r:id="rId39"/>
    <sheet name="Sheet63" sheetId="101" r:id="rId40"/>
    <sheet name="Sheet29" sheetId="67" r:id="rId41"/>
    <sheet name="Sheet30" sheetId="68" r:id="rId42"/>
    <sheet name="Sheet31" sheetId="69" r:id="rId43"/>
    <sheet name="Sheet26" sheetId="64" r:id="rId44"/>
    <sheet name="Sheet27" sheetId="65" r:id="rId45"/>
    <sheet name="Sheet14" sheetId="57" r:id="rId46"/>
    <sheet name="Sheet28" sheetId="66" r:id="rId47"/>
    <sheet name="Sheet20" sheetId="58" r:id="rId48"/>
    <sheet name="Sheet21" sheetId="59" r:id="rId49"/>
    <sheet name="Sheet22" sheetId="60" r:id="rId50"/>
    <sheet name="Sheet23" sheetId="61" r:id="rId51"/>
    <sheet name="Sheet24" sheetId="62" r:id="rId52"/>
    <sheet name="Sheet25" sheetId="63" r:id="rId53"/>
    <sheet name="Sheet13" sheetId="56" r:id="rId54"/>
    <sheet name="Sheet16" sheetId="50" r:id="rId55"/>
    <sheet name="Sheet17" sheetId="51" r:id="rId56"/>
    <sheet name="Sheet18" sheetId="52" r:id="rId57"/>
    <sheet name="Sheet19" sheetId="53" r:id="rId58"/>
    <sheet name="Sheet4" sheetId="37" r:id="rId59"/>
    <sheet name="Sheet5" sheetId="38" r:id="rId60"/>
    <sheet name="Sheet6" sheetId="39" r:id="rId61"/>
    <sheet name="Sheet7" sheetId="40" r:id="rId62"/>
    <sheet name="Sheet8" sheetId="41" r:id="rId63"/>
    <sheet name="MB" sheetId="42" r:id="rId64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49" l="1"/>
  <c r="F14" i="49"/>
  <c r="G12" i="49"/>
  <c r="G11" i="49"/>
  <c r="G6" i="49"/>
  <c r="G7" i="49"/>
  <c r="G8" i="49"/>
  <c r="G5" i="49"/>
  <c r="G9" i="49" s="1"/>
  <c r="D28" i="23"/>
  <c r="K18" i="42" l="1"/>
  <c r="J18" i="42"/>
  <c r="J26" i="42"/>
  <c r="I26" i="42"/>
  <c r="K15" i="42"/>
  <c r="K11" i="42" l="1"/>
  <c r="K12" i="42"/>
  <c r="K13" i="42"/>
  <c r="K10" i="42"/>
  <c r="K14" i="42" l="1"/>
  <c r="K16" i="42" s="1"/>
  <c r="S17" i="4"/>
  <c r="S16" i="4"/>
  <c r="P2" i="4"/>
  <c r="P3" i="4"/>
  <c r="C18" i="25" l="1"/>
  <c r="Q10" i="4"/>
  <c r="N8" i="24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P19" i="4" l="1"/>
  <c r="Q19" i="4" s="1"/>
  <c r="D23" i="23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P11" i="4"/>
  <c r="Q11" i="4" s="1"/>
  <c r="B11" i="4" s="1"/>
  <c r="C11" i="4" s="1"/>
  <c r="D11" i="4" s="1"/>
  <c r="P12" i="4"/>
  <c r="B12" i="4" s="1"/>
  <c r="C12" i="4" s="1"/>
  <c r="D12" i="4" s="1"/>
  <c r="B13" i="4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P15" i="4"/>
  <c r="Q15" i="4" s="1"/>
  <c r="B15" i="4" s="1"/>
  <c r="C15" i="4" s="1"/>
  <c r="D15" i="4" s="1"/>
  <c r="J15" i="4"/>
  <c r="I15" i="4"/>
  <c r="E15" i="4"/>
  <c r="A15" i="4"/>
  <c r="Q14" i="4"/>
  <c r="B14" i="4" s="1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9" i="24" l="1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0" i="23" s="1"/>
  <c r="B20" i="23" s="1"/>
  <c r="C25" i="23" l="1"/>
  <c r="C21" i="23"/>
  <c r="J19" i="4" l="1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P16" i="4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8" i="4"/>
  <c r="H18" i="4" s="1"/>
  <c r="D16" i="4" l="1"/>
  <c r="H16" i="4" s="1"/>
  <c r="D17" i="4"/>
  <c r="H17" i="4" s="1"/>
</calcChain>
</file>

<file path=xl/sharedStrings.xml><?xml version="1.0" encoding="utf-8"?>
<sst xmlns="http://schemas.openxmlformats.org/spreadsheetml/2006/main" count="131" uniqueCount="100">
  <si>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</si>
  <si>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</si>
  <si>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</si>
  <si>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</si>
  <si>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</si>
  <si>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</si>
  <si>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</si>
  <si>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</si>
  <si>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</si>
  <si>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</si>
  <si>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</si>
  <si>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</si>
  <si>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</si>
  <si>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</si>
  <si>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</si>
  <si>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</si>
  <si>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</si>
  <si>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</si>
  <si>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</si>
  <si>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</si>
  <si>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</si>
  <si>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</si>
  <si>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</si>
  <si>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</si>
  <si>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</si>
  <si>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</si>
  <si>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</si>
  <si>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</si>
  <si>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</si>
  <si>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</si>
  <si>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</si>
  <si>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</si>
  <si>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</si>
  <si>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</si>
  <si>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</si>
  <si>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</si>
  <si>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</si>
  <si>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</si>
  <si>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</si>
  <si>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</si>
  <si>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</si>
  <si>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</si>
  <si>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</si>
  <si>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</si>
  <si>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</si>
  <si>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</si>
  <si>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</si>
  <si>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</si>
  <si>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</si>
  <si>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</si>
  <si>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</si>
  <si>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</si>
  <si>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</si>
  <si>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</si>
  <si>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</si>
  <si>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</si>
  <si>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</si>
  <si>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</si>
  <si>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</si>
  <si>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</si>
  <si>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</si>
  <si>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</si>
  <si>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</si>
  <si>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</si>
  <si>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</si>
  <si>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</si>
  <si>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</si>
  <si>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</si>
  <si>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</si>
  <si>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</si>
  <si>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</si>
  <si>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</si>
  <si>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</si>
  <si>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</si>
  <si>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</si>
  <si>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</si>
  <si>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</si>
  <si>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</si>
  <si>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</si>
  <si>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</si>
  <si>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</si>
  <si>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</si>
  <si>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</si>
  <si>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</si>
  <si>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</si>
  <si>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</si>
  <si>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</si>
  <si>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</si>
  <si>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</si>
  <si>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</si>
  <si>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</si>
  <si>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</si>
  <si>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</si>
  <si>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</si>
  <si>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</si>
  <si>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</si>
  <si>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</si>
  <si>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</si>
  <si>
    <t xml:space="preserve"> </t>
  </si>
  <si>
    <t>Sixth Floor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</si>
</sst>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165" fontId="0" fillId="0" borderId="8" xfId="0" applyNumberFormat="1" applyBorder="1"/>
    <xf numFmtId="165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 applyBorder="1"/>
    <xf numFmtId="1" fontId="0" fillId="0" borderId="0" xfId="0" applyNumberFormat="1"/>
    <xf numFmtId="1" fontId="2" fillId="0" borderId="0" xfId="0" applyNumberFormat="1" applyFon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361950</xdr:colOff>
      <xdr:row>24</xdr:row>
      <xdr:rowOff>54567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8286750" cy="4626567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438202</xdr:colOff>
      <xdr:row>23</xdr:row>
      <xdr:rowOff>104774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8363002" cy="4486274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296074</xdr:colOff>
      <xdr:row>24</xdr:row>
      <xdr:rowOff>123825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8220874" cy="46958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448235</xdr:colOff>
      <xdr:row>27</xdr:row>
      <xdr:rowOff>81638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8314764" cy="5225138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13</xdr:col>
      <xdr:colOff>333375</xdr:colOff>
      <xdr:row>20</xdr:row>
      <xdr:rowOff>89105</xdr:rowOff>
    </xdr:to>
    <xdr:pic>
      <xdr:nvPicPr>
        <xdr:cNvPr id="81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"/>
          <a:ext cx="8258175" cy="389910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219075</xdr:colOff>
      <xdr:row>22</xdr:row>
      <xdr:rowOff>28575</xdr:rowOff>
    </xdr:to>
    <xdr:pic>
      <xdr:nvPicPr>
        <xdr:cNvPr id="92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8143875" cy="42195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13</xdr:col>
      <xdr:colOff>7124</xdr:colOff>
      <xdr:row>23</xdr:row>
      <xdr:rowOff>66675</xdr:rowOff>
    </xdr:to>
    <xdr:pic>
      <xdr:nvPicPr>
        <xdr:cNvPr id="102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" y="0"/>
          <a:ext cx="7931923" cy="44481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13</xdr:col>
      <xdr:colOff>95251</xdr:colOff>
      <xdr:row>20</xdr:row>
      <xdr:rowOff>85725</xdr:rowOff>
    </xdr:to>
    <xdr:pic>
      <xdr:nvPicPr>
        <xdr:cNvPr id="112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" y="0"/>
          <a:ext cx="8020050" cy="38957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topLeftCell="B1" workbookViewId="0">
      <selection activeCell="E15" sqref="E15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40535</v>
      </c>
      <c r="F2" s="75"/>
      <c r="G2" s="121" t="s">
        <v>76</v>
      </c>
      <c r="H2" s="122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38500</v>
      </c>
      <c r="D3" s="41"/>
      <c r="E3" s="41"/>
      <c r="F3" s="41"/>
      <c r="G3" s="81" t="s">
        <v>77</v>
      </c>
      <c r="H3" s="82" t="s">
        <v>78</v>
      </c>
      <c r="I3" s="83"/>
      <c r="J3" s="75"/>
      <c r="K3" s="84" t="s">
        <v>79</v>
      </c>
      <c r="L3" s="85"/>
      <c r="M3" s="75"/>
      <c r="N3" s="86" t="s">
        <v>80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77</v>
      </c>
      <c r="O4" s="94" t="s">
        <v>78</v>
      </c>
      <c r="P4" s="95"/>
      <c r="Q4" s="75"/>
      <c r="R4" s="75"/>
      <c r="S4" s="75"/>
    </row>
    <row r="5" spans="1:19" ht="15.75" thickBot="1">
      <c r="A5" s="75"/>
      <c r="B5" s="41" t="s">
        <v>81</v>
      </c>
      <c r="C5" s="56">
        <f>C3+C4</f>
        <v>38500</v>
      </c>
      <c r="D5" s="57" t="s">
        <v>61</v>
      </c>
      <c r="E5" s="58">
        <f>ROUND(C5/10.764,0)</f>
        <v>3577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82</v>
      </c>
      <c r="C6" s="52">
        <v>16200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83</v>
      </c>
      <c r="C7" s="56">
        <f>C5-C6</f>
        <v>22300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84</v>
      </c>
      <c r="C8" s="101">
        <v>0</v>
      </c>
      <c r="D8" s="102">
        <f>1-C8</f>
        <v>1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85</v>
      </c>
      <c r="C9" s="75"/>
      <c r="D9" s="56">
        <f>ROUND(C7*D8,0)</f>
        <v>22300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86</v>
      </c>
      <c r="C10" s="56">
        <f>C6+D9</f>
        <v>38500</v>
      </c>
      <c r="D10" s="57" t="s">
        <v>61</v>
      </c>
      <c r="E10" s="58">
        <f>ROUND(C10/10.764,0)</f>
        <v>3577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2023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2023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f>C12-C13</f>
        <v>0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87</v>
      </c>
      <c r="C15" s="47">
        <f>60-C14</f>
        <v>60</v>
      </c>
      <c r="D15" s="75"/>
      <c r="E15" s="75" t="s">
        <v>98</v>
      </c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75">
        <v>438</v>
      </c>
      <c r="D16" s="75"/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61">
        <f>E10*C16</f>
        <v>1566726</v>
      </c>
      <c r="D17" s="75"/>
      <c r="E17" s="75"/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75">
        <f>C16*2000</f>
        <v>876000</v>
      </c>
      <c r="D18" s="75"/>
      <c r="E18" s="75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41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3"/>
      <c r="L1" s="123"/>
      <c r="M1" s="123"/>
      <c r="N1" s="123"/>
      <c r="O1" s="123"/>
      <c r="P1" s="123"/>
      <c r="Q1" s="123"/>
      <c r="R1" s="123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topLeftCell="A4" zoomScaleNormal="100" workbookViewId="0">
      <selection activeCell="F17" sqref="F17"/>
    </sheetView>
  </sheetViews>
  <sheetFormatPr defaultRowHeight="15"/>
  <cols>
    <col min="1" max="1" width="21.7109375" bestFit="1" customWidth="1"/>
    <col min="2" max="2" width="17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8"/>
      <c r="G1" s="78"/>
    </row>
    <row r="2" spans="1:8">
      <c r="A2" s="15"/>
      <c r="C2" s="16" t="s">
        <v>99</v>
      </c>
      <c r="D2" s="17"/>
      <c r="F2" s="78"/>
      <c r="G2" s="78"/>
    </row>
    <row r="3" spans="1:8">
      <c r="A3" s="15" t="s">
        <v>13</v>
      </c>
      <c r="B3" s="19"/>
      <c r="C3" s="20">
        <v>5700</v>
      </c>
      <c r="D3" s="21" t="s">
        <v>97</v>
      </c>
      <c r="F3" s="78"/>
      <c r="G3" s="78"/>
      <c r="H3" s="18"/>
    </row>
    <row r="4" spans="1:8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8" ht="16.5">
      <c r="A5" s="15" t="s">
        <v>15</v>
      </c>
      <c r="B5" s="19"/>
      <c r="C5" s="20">
        <f>C3-C4</f>
        <v>3700</v>
      </c>
      <c r="D5" s="23"/>
      <c r="F5" s="78"/>
      <c r="G5" s="78"/>
      <c r="H5" s="73"/>
    </row>
    <row r="6" spans="1:8">
      <c r="A6" s="15" t="s">
        <v>16</v>
      </c>
      <c r="B6" s="19"/>
      <c r="C6" s="20">
        <f>C4</f>
        <v>2000</v>
      </c>
      <c r="D6" s="23"/>
      <c r="F6" s="78"/>
      <c r="G6" s="78"/>
    </row>
    <row r="7" spans="1:8">
      <c r="A7" s="15" t="s">
        <v>17</v>
      </c>
      <c r="B7" s="24"/>
      <c r="C7" s="25">
        <v>0</v>
      </c>
      <c r="D7" s="25"/>
      <c r="F7" s="78"/>
      <c r="G7" s="78"/>
    </row>
    <row r="8" spans="1:8">
      <c r="A8" s="15" t="s">
        <v>18</v>
      </c>
      <c r="B8" s="24"/>
      <c r="C8" s="25">
        <f>C9-C7</f>
        <v>60</v>
      </c>
      <c r="D8" s="25"/>
      <c r="F8" s="78"/>
      <c r="G8" s="78"/>
    </row>
    <row r="9" spans="1:8">
      <c r="A9" s="15" t="s">
        <v>19</v>
      </c>
      <c r="B9" s="24"/>
      <c r="C9" s="25">
        <v>60</v>
      </c>
      <c r="D9" s="25"/>
      <c r="F9" s="78"/>
      <c r="G9" s="78"/>
    </row>
    <row r="10" spans="1:8" ht="30">
      <c r="A10" s="22" t="s">
        <v>20</v>
      </c>
      <c r="B10" s="24"/>
      <c r="C10" s="25">
        <f>90*C7/C9</f>
        <v>0</v>
      </c>
      <c r="D10" s="25"/>
      <c r="F10" s="78"/>
      <c r="G10" s="78"/>
    </row>
    <row r="11" spans="1:8">
      <c r="A11" s="15"/>
      <c r="B11" s="26"/>
      <c r="C11" s="27">
        <f>C10%</f>
        <v>0</v>
      </c>
      <c r="D11" s="27"/>
      <c r="F11" s="78"/>
      <c r="G11" s="78"/>
    </row>
    <row r="12" spans="1:8">
      <c r="A12" s="15" t="s">
        <v>21</v>
      </c>
      <c r="B12" s="19"/>
      <c r="C12" s="20">
        <f>C6*C11</f>
        <v>0</v>
      </c>
      <c r="D12" s="23"/>
      <c r="F12" s="78"/>
      <c r="G12" s="78"/>
    </row>
    <row r="13" spans="1:8">
      <c r="A13" s="15" t="s">
        <v>22</v>
      </c>
      <c r="B13" s="19"/>
      <c r="C13" s="20">
        <f>C6-C12</f>
        <v>2000</v>
      </c>
      <c r="D13" s="23"/>
      <c r="F13" s="78"/>
      <c r="G13" s="78"/>
    </row>
    <row r="14" spans="1:8">
      <c r="A14" s="15" t="s">
        <v>15</v>
      </c>
      <c r="B14" s="19"/>
      <c r="C14" s="20">
        <f>C5</f>
        <v>3700</v>
      </c>
      <c r="D14" s="23"/>
      <c r="E14" s="78"/>
      <c r="F14" s="118"/>
      <c r="G14" s="78"/>
    </row>
    <row r="15" spans="1:8">
      <c r="B15" s="19"/>
      <c r="C15" s="20"/>
      <c r="D15" s="23"/>
      <c r="E15" s="78"/>
      <c r="F15" s="118"/>
      <c r="G15" s="78"/>
    </row>
    <row r="16" spans="1:8">
      <c r="A16" s="28" t="s">
        <v>23</v>
      </c>
      <c r="B16" s="29"/>
      <c r="C16" s="21">
        <f>C14+C13</f>
        <v>5700</v>
      </c>
      <c r="D16" s="21"/>
      <c r="E16" s="78"/>
      <c r="F16" s="118"/>
      <c r="G16" s="78"/>
    </row>
    <row r="17" spans="1:7">
      <c r="B17" s="24"/>
      <c r="C17" s="25"/>
      <c r="D17" s="25"/>
      <c r="E17" s="78"/>
      <c r="F17" s="118"/>
      <c r="G17" s="78"/>
    </row>
    <row r="18" spans="1:7" ht="16.5">
      <c r="A18" s="28" t="s">
        <v>94</v>
      </c>
      <c r="B18" s="7"/>
      <c r="C18" s="76">
        <v>398</v>
      </c>
      <c r="D18" s="76"/>
      <c r="E18" s="77"/>
      <c r="F18" s="78"/>
      <c r="G18" s="78"/>
    </row>
    <row r="19" spans="1:7">
      <c r="A19" s="15"/>
      <c r="B19" s="6"/>
      <c r="C19" s="30">
        <f>C18*C16</f>
        <v>2268600</v>
      </c>
      <c r="D19" s="78" t="s">
        <v>68</v>
      </c>
      <c r="E19" s="30"/>
      <c r="F19" s="78"/>
      <c r="G19" s="78"/>
    </row>
    <row r="20" spans="1:7">
      <c r="A20" s="15"/>
      <c r="B20" s="61">
        <f>C20*90</f>
        <v>193965300</v>
      </c>
      <c r="C20" s="31">
        <f>C19*95%</f>
        <v>2155170</v>
      </c>
      <c r="D20" s="78" t="s">
        <v>24</v>
      </c>
      <c r="E20" s="31"/>
      <c r="F20" s="78"/>
      <c r="G20" s="78"/>
    </row>
    <row r="21" spans="1:7">
      <c r="A21" s="15"/>
      <c r="C21" s="31">
        <f>C19*80%</f>
        <v>1814880</v>
      </c>
      <c r="D21" s="78" t="s">
        <v>25</v>
      </c>
      <c r="E21" s="31"/>
      <c r="F21" s="78"/>
      <c r="G21" s="78"/>
    </row>
    <row r="22" spans="1:7">
      <c r="A22" s="15"/>
      <c r="F22" s="78"/>
      <c r="G22" s="78"/>
    </row>
    <row r="23" spans="1:7">
      <c r="A23" s="32" t="s">
        <v>26</v>
      </c>
      <c r="B23" s="33"/>
      <c r="C23" s="34">
        <f>C4*C18</f>
        <v>796000</v>
      </c>
      <c r="D23" s="34">
        <f>D4*D18</f>
        <v>0</v>
      </c>
    </row>
    <row r="24" spans="1:7">
      <c r="A24" s="15" t="s">
        <v>27</v>
      </c>
    </row>
    <row r="25" spans="1:7">
      <c r="A25" s="35" t="s">
        <v>28</v>
      </c>
      <c r="B25" s="16"/>
      <c r="C25" s="31">
        <f>C19*0.025/12</f>
        <v>4726.25</v>
      </c>
      <c r="D25" s="31"/>
    </row>
    <row r="26" spans="1:7">
      <c r="C26" s="31"/>
      <c r="D26" s="31"/>
    </row>
    <row r="27" spans="1:7">
      <c r="C27" s="31"/>
      <c r="D27" s="31"/>
    </row>
    <row r="28" spans="1:7">
      <c r="C28">
        <v>37</v>
      </c>
      <c r="D28" s="120">
        <f>C28*10.764</f>
        <v>398.26799999999997</v>
      </c>
    </row>
    <row r="29" spans="1:7">
      <c r="C29"/>
      <c r="D29" s="11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zoomScale="40" zoomScaleNormal="40" workbookViewId="0">
      <selection activeCell="J32" sqref="J32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1</v>
      </c>
      <c r="B2" s="4">
        <f t="shared" ref="B2:B15" si="1">Q2</f>
        <v>1088</v>
      </c>
      <c r="C2" s="4">
        <f t="shared" ref="C2:C15" si="2">B2*1.2</f>
        <v>1305.5999999999999</v>
      </c>
      <c r="D2" s="4">
        <f t="shared" ref="D2:D15" si="3">C2*1.2</f>
        <v>1566.7199999999998</v>
      </c>
      <c r="E2" s="5">
        <f t="shared" ref="E2:E15" si="4">R2</f>
        <v>7200000</v>
      </c>
      <c r="F2" s="66">
        <f t="shared" ref="F2:F15" si="5">ROUND((E2/B2),0)</f>
        <v>6618</v>
      </c>
      <c r="G2" s="66">
        <f t="shared" ref="G2:G15" si="6">ROUND((E2/C2),0)</f>
        <v>5515</v>
      </c>
      <c r="H2" s="66">
        <f t="shared" ref="H2:H15" si="7">ROUND((E2/D2),0)</f>
        <v>4596</v>
      </c>
      <c r="I2" s="66">
        <f t="shared" ref="I2:I15" si="8">T2</f>
        <v>0</v>
      </c>
      <c r="J2" s="66">
        <f t="shared" ref="J2:J15" si="9">U2</f>
        <v>0</v>
      </c>
      <c r="K2" s="67"/>
      <c r="L2" s="67"/>
      <c r="M2" s="67"/>
      <c r="N2" s="67">
        <v>1</v>
      </c>
      <c r="O2" s="75">
        <v>0</v>
      </c>
      <c r="P2" s="75">
        <f t="shared" ref="P2" si="10">O2/1.2</f>
        <v>0</v>
      </c>
      <c r="Q2" s="75">
        <v>1088</v>
      </c>
      <c r="R2" s="2">
        <v>7200000</v>
      </c>
      <c r="S2" s="2"/>
      <c r="T2" s="2"/>
      <c r="AA2" s="68"/>
    </row>
    <row r="3" spans="1:35">
      <c r="A3" s="4">
        <f t="shared" si="0"/>
        <v>2</v>
      </c>
      <c r="B3" s="4">
        <f t="shared" si="1"/>
        <v>1040</v>
      </c>
      <c r="C3" s="4">
        <f t="shared" si="2"/>
        <v>1248</v>
      </c>
      <c r="D3" s="4">
        <f t="shared" si="3"/>
        <v>1497.6</v>
      </c>
      <c r="E3" s="5">
        <f t="shared" si="4"/>
        <v>6500000</v>
      </c>
      <c r="F3" s="66">
        <f t="shared" si="5"/>
        <v>6250</v>
      </c>
      <c r="G3" s="66">
        <f t="shared" si="6"/>
        <v>5208</v>
      </c>
      <c r="H3" s="66">
        <f t="shared" si="7"/>
        <v>4340</v>
      </c>
      <c r="I3" s="66">
        <f t="shared" si="8"/>
        <v>0</v>
      </c>
      <c r="J3" s="66">
        <f t="shared" si="9"/>
        <v>0</v>
      </c>
      <c r="K3" s="67"/>
      <c r="L3" s="67"/>
      <c r="M3" s="67"/>
      <c r="N3" s="67">
        <v>2</v>
      </c>
      <c r="O3" s="75">
        <v>0</v>
      </c>
      <c r="P3" s="75">
        <f t="shared" ref="P3" si="11">O3/1.2</f>
        <v>0</v>
      </c>
      <c r="Q3" s="75">
        <v>1040</v>
      </c>
      <c r="R3" s="2">
        <v>6500000</v>
      </c>
      <c r="S3" s="2"/>
      <c r="T3" s="2"/>
      <c r="AE3" s="68"/>
    </row>
    <row r="4" spans="1:35">
      <c r="A4" s="4">
        <f t="shared" si="0"/>
        <v>3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3600000</v>
      </c>
      <c r="F4" s="66" t="e">
        <f t="shared" si="5"/>
        <v>#DIV/0!</v>
      </c>
      <c r="G4" s="66" t="e">
        <f t="shared" si="6"/>
        <v>#DIV/0!</v>
      </c>
      <c r="H4" s="66" t="e">
        <f t="shared" si="7"/>
        <v>#DIV/0!</v>
      </c>
      <c r="I4" s="66">
        <f t="shared" si="8"/>
        <v>0</v>
      </c>
      <c r="J4" s="66">
        <f t="shared" si="9"/>
        <v>0</v>
      </c>
      <c r="K4" s="67"/>
      <c r="L4" s="67"/>
      <c r="M4" s="67"/>
      <c r="N4" s="67">
        <v>3</v>
      </c>
      <c r="O4" s="75">
        <v>926</v>
      </c>
      <c r="P4" s="75"/>
      <c r="Q4" s="75"/>
      <c r="R4" s="2">
        <v>3600000</v>
      </c>
      <c r="S4" s="2"/>
      <c r="T4" s="2"/>
    </row>
    <row r="5" spans="1:35">
      <c r="A5" s="4">
        <f t="shared" si="0"/>
        <v>4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66" t="e">
        <f t="shared" si="5"/>
        <v>#DIV/0!</v>
      </c>
      <c r="G5" s="66" t="e">
        <f t="shared" si="6"/>
        <v>#DIV/0!</v>
      </c>
      <c r="H5" s="66" t="e">
        <f t="shared" si="7"/>
        <v>#DIV/0!</v>
      </c>
      <c r="I5" s="66">
        <f t="shared" si="8"/>
        <v>0</v>
      </c>
      <c r="J5" s="66">
        <f t="shared" si="9"/>
        <v>0</v>
      </c>
      <c r="K5" s="67"/>
      <c r="L5" s="67"/>
      <c r="M5" s="67"/>
      <c r="N5" s="67">
        <v>4</v>
      </c>
      <c r="O5" s="75"/>
      <c r="P5" s="75"/>
      <c r="Q5" s="75"/>
      <c r="R5" s="2"/>
      <c r="S5" s="2"/>
      <c r="T5" s="2"/>
    </row>
    <row r="6" spans="1:35">
      <c r="A6" s="4">
        <f t="shared" si="0"/>
        <v>5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66" t="e">
        <f t="shared" si="5"/>
        <v>#DIV/0!</v>
      </c>
      <c r="G6" s="66" t="e">
        <f t="shared" si="6"/>
        <v>#DIV/0!</v>
      </c>
      <c r="H6" s="66" t="e">
        <f t="shared" si="7"/>
        <v>#DIV/0!</v>
      </c>
      <c r="I6" s="66">
        <f t="shared" si="8"/>
        <v>0</v>
      </c>
      <c r="J6" s="66">
        <f t="shared" si="9"/>
        <v>0</v>
      </c>
      <c r="K6" s="67"/>
      <c r="L6" s="67"/>
      <c r="M6" s="67"/>
      <c r="N6" s="67">
        <v>5</v>
      </c>
      <c r="O6" s="75"/>
      <c r="P6" s="75"/>
      <c r="Q6" s="75"/>
      <c r="R6" s="2"/>
      <c r="S6" s="2"/>
      <c r="T6" s="2"/>
      <c r="AI6" t="s">
        <v>73</v>
      </c>
    </row>
    <row r="7" spans="1:35">
      <c r="A7" s="4">
        <f t="shared" si="0"/>
        <v>6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N7" s="67">
        <v>6</v>
      </c>
      <c r="O7" s="75"/>
      <c r="P7" s="75"/>
      <c r="Q7" s="75"/>
      <c r="R7" s="2"/>
      <c r="S7" s="2"/>
      <c r="T7" s="2"/>
    </row>
    <row r="8" spans="1:35">
      <c r="A8" s="4">
        <f t="shared" si="0"/>
        <v>7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N8" s="67">
        <v>7</v>
      </c>
      <c r="O8" s="75"/>
      <c r="P8" s="75"/>
      <c r="Q8" s="75"/>
      <c r="R8" s="2"/>
      <c r="S8" s="2"/>
      <c r="T8" s="2"/>
    </row>
    <row r="9" spans="1:35">
      <c r="A9" s="4">
        <f t="shared" si="0"/>
        <v>8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N9" s="67">
        <v>8</v>
      </c>
      <c r="O9" s="75"/>
      <c r="P9" s="75"/>
      <c r="Q9" s="75"/>
      <c r="R9" s="2"/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O10" s="75">
        <v>0</v>
      </c>
      <c r="P10" s="75"/>
      <c r="Q10" s="75">
        <f t="shared" ref="Q10" si="12">P10/1.2</f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>
        <v>0</v>
      </c>
      <c r="P11">
        <f t="shared" ref="P11" si="13">O11/1.2</f>
        <v>0</v>
      </c>
      <c r="Q11">
        <f t="shared" ref="Q11" si="14">P11/1.2</f>
        <v>0</v>
      </c>
      <c r="R11" s="2">
        <v>0</v>
      </c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0"/>
        <v>0</v>
      </c>
      <c r="B12" s="4">
        <f t="shared" si="1"/>
        <v>864</v>
      </c>
      <c r="C12" s="4">
        <f t="shared" si="2"/>
        <v>1036.8</v>
      </c>
      <c r="D12" s="4">
        <f t="shared" si="3"/>
        <v>1244.1599999999999</v>
      </c>
      <c r="E12" s="5">
        <f t="shared" si="4"/>
        <v>4400000</v>
      </c>
      <c r="F12" s="4">
        <f t="shared" si="5"/>
        <v>5093</v>
      </c>
      <c r="G12" s="4">
        <f t="shared" si="6"/>
        <v>4244</v>
      </c>
      <c r="H12" s="4">
        <f t="shared" si="7"/>
        <v>3537</v>
      </c>
      <c r="I12" s="4">
        <f t="shared" si="8"/>
        <v>0</v>
      </c>
      <c r="J12" s="4">
        <f t="shared" si="9"/>
        <v>0</v>
      </c>
      <c r="O12">
        <v>0</v>
      </c>
      <c r="P12">
        <f t="shared" ref="P12" si="15">O12/1.2</f>
        <v>0</v>
      </c>
      <c r="Q12">
        <v>864</v>
      </c>
      <c r="R12" s="2">
        <v>4400000</v>
      </c>
      <c r="S12" s="2"/>
      <c r="V12" s="71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R13" s="2"/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O14">
        <v>0</v>
      </c>
      <c r="P14">
        <v>0</v>
      </c>
      <c r="Q14">
        <f t="shared" ref="Q14:Q15" si="16">P14/1.2</f>
        <v>0</v>
      </c>
      <c r="R14" s="2">
        <v>0</v>
      </c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O15">
        <v>0</v>
      </c>
      <c r="P15">
        <f t="shared" ref="P15" si="17">O15/1.2</f>
        <v>0</v>
      </c>
      <c r="Q15">
        <f t="shared" si="16"/>
        <v>0</v>
      </c>
      <c r="R15" s="2">
        <v>0</v>
      </c>
      <c r="S15" s="2"/>
    </row>
    <row r="16" spans="1:35">
      <c r="A16" s="4">
        <f t="shared" ref="A16:A19" si="18">N16</f>
        <v>0</v>
      </c>
      <c r="B16" s="4">
        <f t="shared" ref="B16:B19" si="19">Q16</f>
        <v>0</v>
      </c>
      <c r="C16" s="4">
        <f t="shared" ref="C16:C19" si="20">B16*1.2</f>
        <v>0</v>
      </c>
      <c r="D16" s="4">
        <f t="shared" ref="D16:D19" si="21">C16*1.2</f>
        <v>0</v>
      </c>
      <c r="E16" s="5">
        <f t="shared" ref="E16:E19" si="22">R16</f>
        <v>3600000</v>
      </c>
      <c r="F16" s="4" t="e">
        <f t="shared" ref="F16:F19" si="23">ROUND((E16/B16),0)</f>
        <v>#DIV/0!</v>
      </c>
      <c r="G16" s="4" t="e">
        <f t="shared" ref="G16:G19" si="24">ROUND((E16/C16),0)</f>
        <v>#DIV/0!</v>
      </c>
      <c r="H16" s="4" t="e">
        <f t="shared" ref="H16:H19" si="25">ROUND((E16/D16),0)</f>
        <v>#DIV/0!</v>
      </c>
      <c r="I16" s="4">
        <f t="shared" ref="I16:J19" si="26">T16</f>
        <v>0</v>
      </c>
      <c r="J16" s="4">
        <f t="shared" si="26"/>
        <v>0</v>
      </c>
      <c r="O16">
        <v>926</v>
      </c>
      <c r="P16">
        <f t="shared" ref="P16:P17" si="27">O16/1.2</f>
        <v>771.66666666666674</v>
      </c>
      <c r="Q16">
        <v>0</v>
      </c>
      <c r="R16" s="2">
        <v>3600000</v>
      </c>
      <c r="S16" s="2">
        <f>R16/O16</f>
        <v>3887.6889848812093</v>
      </c>
    </row>
    <row r="17" spans="1:19">
      <c r="A17" s="4">
        <f t="shared" si="18"/>
        <v>0</v>
      </c>
      <c r="B17" s="4">
        <f t="shared" si="19"/>
        <v>0</v>
      </c>
      <c r="C17" s="4">
        <f t="shared" si="20"/>
        <v>0</v>
      </c>
      <c r="D17" s="4">
        <f t="shared" si="21"/>
        <v>0</v>
      </c>
      <c r="E17" s="5">
        <f t="shared" si="22"/>
        <v>0</v>
      </c>
      <c r="F17" s="4" t="e">
        <f t="shared" si="23"/>
        <v>#DIV/0!</v>
      </c>
      <c r="G17" s="4" t="e">
        <f t="shared" si="24"/>
        <v>#DIV/0!</v>
      </c>
      <c r="H17" s="4" t="e">
        <f t="shared" si="25"/>
        <v>#DIV/0!</v>
      </c>
      <c r="I17" s="4">
        <f t="shared" si="26"/>
        <v>0</v>
      </c>
      <c r="J17" s="4">
        <f t="shared" si="26"/>
        <v>0</v>
      </c>
      <c r="O17">
        <v>0</v>
      </c>
      <c r="P17">
        <f t="shared" si="27"/>
        <v>0</v>
      </c>
      <c r="Q17">
        <f t="shared" ref="Q17:Q18" si="28">P17/1.2</f>
        <v>0</v>
      </c>
      <c r="R17" s="2">
        <v>0</v>
      </c>
      <c r="S17" s="2">
        <f>S16*1.2</f>
        <v>4665.226781857451</v>
      </c>
    </row>
    <row r="18" spans="1:19">
      <c r="A18" s="4">
        <f t="shared" si="18"/>
        <v>0</v>
      </c>
      <c r="B18" s="4">
        <f t="shared" si="19"/>
        <v>0</v>
      </c>
      <c r="C18" s="4">
        <f t="shared" si="20"/>
        <v>0</v>
      </c>
      <c r="D18" s="4">
        <f t="shared" si="21"/>
        <v>0</v>
      </c>
      <c r="E18" s="5">
        <f t="shared" si="22"/>
        <v>0</v>
      </c>
      <c r="F18" s="4" t="e">
        <f t="shared" si="23"/>
        <v>#DIV/0!</v>
      </c>
      <c r="G18" s="4" t="e">
        <f t="shared" si="24"/>
        <v>#DIV/0!</v>
      </c>
      <c r="H18" s="4" t="e">
        <f t="shared" si="25"/>
        <v>#DIV/0!</v>
      </c>
      <c r="I18" s="4">
        <f t="shared" si="26"/>
        <v>0</v>
      </c>
      <c r="J18" s="4">
        <f t="shared" si="26"/>
        <v>0</v>
      </c>
      <c r="O18">
        <v>0</v>
      </c>
      <c r="P18">
        <f>O18/1.2</f>
        <v>0</v>
      </c>
      <c r="Q18">
        <f t="shared" si="28"/>
        <v>0</v>
      </c>
      <c r="R18" s="2">
        <v>0</v>
      </c>
      <c r="S18" s="2"/>
    </row>
    <row r="19" spans="1:19">
      <c r="A19" s="4">
        <f t="shared" si="18"/>
        <v>0</v>
      </c>
      <c r="B19" s="4">
        <f t="shared" si="19"/>
        <v>0</v>
      </c>
      <c r="C19" s="4">
        <f t="shared" si="20"/>
        <v>0</v>
      </c>
      <c r="D19" s="4">
        <f t="shared" si="21"/>
        <v>0</v>
      </c>
      <c r="E19" s="5">
        <f t="shared" si="22"/>
        <v>0</v>
      </c>
      <c r="F19" s="4" t="e">
        <f t="shared" si="23"/>
        <v>#DIV/0!</v>
      </c>
      <c r="G19" s="4" t="e">
        <f t="shared" si="24"/>
        <v>#DIV/0!</v>
      </c>
      <c r="H19" s="4" t="e">
        <f t="shared" si="25"/>
        <v>#DIV/0!</v>
      </c>
      <c r="I19" s="4">
        <f t="shared" si="26"/>
        <v>0</v>
      </c>
      <c r="J19" s="4">
        <f t="shared" si="26"/>
        <v>0</v>
      </c>
      <c r="O19" s="75">
        <v>0</v>
      </c>
      <c r="P19" s="75">
        <f>O19/1.2</f>
        <v>0</v>
      </c>
      <c r="Q19" s="75">
        <f t="shared" ref="Q19" si="29">P19/1.2</f>
        <v>0</v>
      </c>
      <c r="R19" s="2">
        <v>0</v>
      </c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4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topLeftCell="A7" zoomScaleNormal="100" workbookViewId="0">
      <selection activeCell="L29" sqref="L29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8" workbookViewId="0"/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>
      <selection activeCell="J27" sqref="J27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5:G16"/>
  <sheetViews>
    <sheetView workbookViewId="0">
      <selection activeCell="G17" sqref="G17"/>
    </sheetView>
  </sheetViews>
  <sheetFormatPr defaultRowHeight="15"/>
  <sheetData>
    <row r="5" spans="5:7">
      <c r="E5">
        <v>12.4</v>
      </c>
      <c r="F5">
        <v>16.2</v>
      </c>
      <c r="G5">
        <f>F5*E5</f>
        <v>200.88</v>
      </c>
    </row>
    <row r="6" spans="5:7">
      <c r="E6">
        <v>7.8</v>
      </c>
      <c r="F6">
        <v>10</v>
      </c>
      <c r="G6" s="75">
        <f t="shared" ref="G6:G8" si="0">F6*E6</f>
        <v>78</v>
      </c>
    </row>
    <row r="7" spans="5:7">
      <c r="E7">
        <v>7.3</v>
      </c>
      <c r="F7">
        <v>4</v>
      </c>
      <c r="G7" s="75">
        <f t="shared" si="0"/>
        <v>29.2</v>
      </c>
    </row>
    <row r="8" spans="5:7">
      <c r="E8">
        <v>8.1</v>
      </c>
      <c r="F8">
        <v>4.3</v>
      </c>
      <c r="G8" s="75">
        <f t="shared" si="0"/>
        <v>34.83</v>
      </c>
    </row>
    <row r="9" spans="5:7">
      <c r="G9">
        <f>SUM(G5:G8)</f>
        <v>342.90999999999997</v>
      </c>
    </row>
    <row r="11" spans="5:7">
      <c r="F11">
        <v>66</v>
      </c>
      <c r="G11">
        <f>F11*E11</f>
        <v>0</v>
      </c>
    </row>
    <row r="12" spans="5:7">
      <c r="G12">
        <f>F11+G9</f>
        <v>408.90999999999997</v>
      </c>
    </row>
    <row r="14" spans="5:7">
      <c r="E14">
        <v>37</v>
      </c>
      <c r="F14" s="120">
        <f>E14*10.764</f>
        <v>398.26799999999997</v>
      </c>
      <c r="G14">
        <f>F14*1.1</f>
        <v>438.09480000000002</v>
      </c>
    </row>
    <row r="15" spans="5:7">
      <c r="F15" s="119"/>
    </row>
    <row r="16" spans="5:7">
      <c r="F16" s="119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zoomScale="85" zoomScaleNormal="85" workbookViewId="0">
      <selection activeCell="N27" sqref="N27"/>
    </sheetView>
  </sheetViews>
  <sheetFormatPr defaultRowHeight="15"/>
  <sheetData/>
  <pageMargins left="0.7" right="0.7" top="0.75" bottom="0.75" header="0.3" footer="0.3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>
      <selection activeCell="Q15" sqref="Q15"/>
    </sheetView>
  </sheetViews>
  <sheetFormatPr defaultRowHeight="15"/>
  <sheetData/>
  <pageMargins left="0.7" right="0.7" top="0.75" bottom="0.75" header="0.3" footer="0.3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1:G40"/>
  <sheetViews>
    <sheetView zoomScale="85" zoomScaleNormal="85" workbookViewId="0">
      <selection activeCell="F39" sqref="F39:I43"/>
    </sheetView>
  </sheetViews>
  <sheetFormatPr defaultRowHeight="15"/>
  <sheetData>
    <row r="31" spans="7:7">
      <c r="G31" s="75"/>
    </row>
    <row r="32" spans="7:7">
      <c r="G32" s="75"/>
    </row>
    <row r="33" spans="5:7">
      <c r="G33" s="75"/>
    </row>
    <row r="34" spans="5:7">
      <c r="E34" s="75"/>
      <c r="F34" s="75"/>
      <c r="G34" s="75"/>
    </row>
    <row r="35" spans="5:7">
      <c r="G35" s="75"/>
    </row>
    <row r="36" spans="5:7">
      <c r="G36" s="75"/>
    </row>
    <row r="37" spans="5:7">
      <c r="E37" s="75"/>
      <c r="F37" s="75"/>
      <c r="G37" s="75"/>
    </row>
    <row r="40" spans="5:7">
      <c r="G40" s="75"/>
    </row>
  </sheetData>
  <pageMargins left="0.7" right="0.7" top="0.75" bottom="0.75" header="0.3" footer="0.3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0" zoomScaleNormal="70" workbookViewId="0">
      <selection activeCell="P8" sqref="P8"/>
    </sheetView>
  </sheetViews>
  <sheetFormatPr defaultRowHeight="15"/>
  <sheetData/>
  <pageMargins left="0.7" right="0.7" top="0.75" bottom="0.75" header="0.3" footer="0.3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0:M26"/>
  <sheetViews>
    <sheetView topLeftCell="A10" workbookViewId="0">
      <selection activeCell="J30" sqref="J30"/>
    </sheetView>
  </sheetViews>
  <sheetFormatPr defaultRowHeight="15"/>
  <sheetData>
    <row r="10" spans="9:11">
      <c r="I10">
        <v>12</v>
      </c>
      <c r="J10">
        <v>16.2</v>
      </c>
      <c r="K10">
        <f>J10*I10</f>
        <v>194.39999999999998</v>
      </c>
    </row>
    <row r="11" spans="9:11">
      <c r="I11">
        <v>7.8</v>
      </c>
      <c r="J11">
        <v>10</v>
      </c>
      <c r="K11" s="75">
        <f t="shared" ref="K11:K13" si="0">J11*I11</f>
        <v>78</v>
      </c>
    </row>
    <row r="12" spans="9:11">
      <c r="I12">
        <v>8.3000000000000007</v>
      </c>
      <c r="J12">
        <v>4</v>
      </c>
      <c r="K12" s="75">
        <f t="shared" si="0"/>
        <v>33.200000000000003</v>
      </c>
    </row>
    <row r="13" spans="9:11">
      <c r="I13">
        <v>8.5</v>
      </c>
      <c r="J13">
        <v>4.3</v>
      </c>
      <c r="K13" s="75">
        <f t="shared" si="0"/>
        <v>36.549999999999997</v>
      </c>
    </row>
    <row r="14" spans="9:11">
      <c r="K14" s="119">
        <f>SUM(K10:K13)</f>
        <v>342.15</v>
      </c>
    </row>
    <row r="15" spans="9:11">
      <c r="I15">
        <v>5</v>
      </c>
      <c r="J15">
        <v>12.5</v>
      </c>
      <c r="K15" s="119">
        <f>J15*I15</f>
        <v>62.5</v>
      </c>
    </row>
    <row r="16" spans="9:11">
      <c r="K16" s="75">
        <f>K14+K15</f>
        <v>404.65</v>
      </c>
    </row>
    <row r="17" spans="9:13">
      <c r="K17" s="75"/>
    </row>
    <row r="18" spans="9:13">
      <c r="I18">
        <v>37</v>
      </c>
      <c r="J18" s="120">
        <f>I18*10.764</f>
        <v>398.26799999999997</v>
      </c>
      <c r="K18" s="119">
        <f>J18*1.1</f>
        <v>438.09480000000002</v>
      </c>
    </row>
    <row r="19" spans="9:13">
      <c r="L19" s="119"/>
      <c r="M19" s="119"/>
    </row>
    <row r="24" spans="9:13">
      <c r="I24">
        <v>29.04</v>
      </c>
    </row>
    <row r="25" spans="9:13">
      <c r="I25">
        <v>6.17</v>
      </c>
    </row>
    <row r="26" spans="9:13">
      <c r="I26">
        <f>SUM(I24:I25)</f>
        <v>35.21</v>
      </c>
      <c r="J26">
        <f>I26*10.764</f>
        <v>379.00043999999997</v>
      </c>
    </row>
  </sheetData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64</vt:i4>
      </vt:variant>
    </vt:vector>
  </HeadingPairs>
  <TitlesOfParts>
    <vt:vector size="64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SMB</vt:lpstr>
      <vt:lpstr>Sheet32</vt:lpstr>
      <vt:lpstr>Sheet33</vt:lpstr>
      <vt:lpstr>Sheet34</vt:lpstr>
      <vt:lpstr>Sheet35</vt:lpstr>
      <vt:lpstr>Sheet36</vt:lpstr>
      <vt:lpstr>Sheet37</vt:lpstr>
      <vt:lpstr>Sheet38</vt:lpstr>
      <vt:lpstr>Sheet39</vt:lpstr>
      <vt:lpstr>Sheet40</vt:lpstr>
      <vt:lpstr>Sheet41</vt:lpstr>
      <vt:lpstr>Sheet42</vt:lpstr>
      <vt:lpstr>Sheet43</vt:lpstr>
      <vt:lpstr>Sheet44</vt:lpstr>
      <vt:lpstr>Sheet45</vt:lpstr>
      <vt:lpstr>Sheet46</vt:lpstr>
      <vt:lpstr>Sheet47</vt:lpstr>
      <vt:lpstr>Sheet48</vt:lpstr>
      <vt:lpstr>Sheet49</vt:lpstr>
      <vt:lpstr>Sheet50</vt:lpstr>
      <vt:lpstr>Sheet51</vt:lpstr>
      <vt:lpstr>Sheet52</vt:lpstr>
      <vt:lpstr>Sheet53</vt:lpstr>
      <vt:lpstr>Sheet54</vt:lpstr>
      <vt:lpstr>Sheet55</vt:lpstr>
      <vt:lpstr>Sheet56</vt:lpstr>
      <vt:lpstr>Sheet57</vt:lpstr>
      <vt:lpstr>Sheet58</vt:lpstr>
      <vt:lpstr>Sheet59</vt:lpstr>
      <vt:lpstr>Sheet60</vt:lpstr>
      <vt:lpstr>Sheet61</vt:lpstr>
      <vt:lpstr>Sheet62</vt:lpstr>
      <vt:lpstr>Sheet63</vt:lpstr>
      <vt:lpstr>Sheet29</vt:lpstr>
      <vt:lpstr>Sheet30</vt:lpstr>
      <vt:lpstr>Sheet31</vt:lpstr>
      <vt:lpstr>Sheet26</vt:lpstr>
      <vt:lpstr>Sheet27</vt:lpstr>
      <vt:lpstr>Sheet14</vt:lpstr>
      <vt:lpstr>Sheet28</vt:lpstr>
      <vt:lpstr>Sheet20</vt:lpstr>
      <vt:lpstr>Sheet21</vt:lpstr>
      <vt:lpstr>Sheet22</vt:lpstr>
      <vt:lpstr>Sheet23</vt:lpstr>
      <vt:lpstr>Sheet24</vt:lpstr>
      <vt:lpstr>Sheet25</vt:lpstr>
      <vt:lpstr>Sheet13</vt:lpstr>
      <vt:lpstr>Sheet16</vt:lpstr>
      <vt:lpstr>Sheet17</vt:lpstr>
      <vt:lpstr>Sheet18</vt:lpstr>
      <vt:lpstr>Sheet19</vt:lpstr>
      <vt:lpstr>Sheet4</vt:lpstr>
      <vt:lpstr>Sheet5</vt:lpstr>
      <vt:lpstr>Sheet6</vt:lpstr>
      <vt:lpstr>Sheet7</vt:lpstr>
      <vt:lpstr>Sheet8</vt:lpstr>
      <vt:lpstr>MB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2023-11-06T07:48:45Z</dcterms:modified>
</cp:coreProperties>
</file>