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VEENITA AGARWAL - BOI\"/>
    </mc:Choice>
  </mc:AlternateContent>
  <xr:revisionPtr revIDLastSave="0" documentId="13_ncr:1_{FA99A31C-49E5-49D6-9DBC-42A7C97DAA2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24" i="4" l="1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B5" i="4" s="1"/>
  <c r="C5" i="4" s="1"/>
  <c r="J5" i="4"/>
  <c r="I5" i="4"/>
  <c r="E5" i="4"/>
  <c r="A5" i="4"/>
  <c r="Q4" i="4"/>
  <c r="B4" i="4" s="1"/>
  <c r="C4" i="4" s="1"/>
  <c r="J4" i="4"/>
  <c r="I4" i="4"/>
  <c r="E4" i="4"/>
  <c r="A4" i="4"/>
  <c r="Q3" i="4"/>
  <c r="B3" i="4" s="1"/>
  <c r="C3" i="4" s="1"/>
  <c r="J3" i="4"/>
  <c r="I3" i="4"/>
  <c r="E3" i="4"/>
  <c r="A3" i="4"/>
  <c r="F4" i="4" l="1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7" i="4"/>
  <c r="W28" i="4" s="1"/>
  <c r="W23" i="4"/>
  <c r="W22" i="4"/>
  <c r="W31" i="4" s="1"/>
  <c r="S30" i="4" l="1"/>
  <c r="S31" i="4" s="1"/>
  <c r="S33" i="4" s="1"/>
  <c r="W25" i="4"/>
  <c r="W29" i="4"/>
  <c r="W30" i="4" s="1"/>
  <c r="W33" i="4" s="1"/>
  <c r="W36" i="4" s="1"/>
  <c r="W38" i="4" l="1"/>
  <c r="W37" i="4"/>
  <c r="S32" i="4"/>
  <c r="W42" i="4"/>
</calcChain>
</file>

<file path=xl/sharedStrings.xml><?xml version="1.0" encoding="utf-8"?>
<sst xmlns="http://schemas.openxmlformats.org/spreadsheetml/2006/main" count="51" uniqueCount="43">
  <si>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</si>
  <si>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</si>
  <si>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</si>
  <si>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</si>
  <si>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</si>
  <si>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</si>
  <si>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</si>
  <si>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</si>
  <si>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</si>
  <si>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</si>
  <si>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</si>
  <si>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</si>
  <si>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</si>
  <si>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</si>
  <si>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</si>
  <si>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</si>
  <si>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</si>
  <si>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</si>
  <si>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</si>
  <si>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</si>
  <si>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</si>
  <si>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</si>
  <si>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</si>
  <si>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</si>
  <si>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</si>
  <si>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</si>
  <si>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</si>
  <si>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</si>
  <si>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</si>
  <si>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</si>
  <si>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</si>
  <si>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</si>
  <si>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</si>
  <si>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</si>
  <si>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</si>
  <si>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</si>
  <si>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</si>
  <si>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</si>
  <si>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</si>
  <si>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</si>
  <si>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Aggreement</t>
  </si>
  <si>
    <t>As per OC</t>
  </si>
  <si>
    <t>Bank Of India ( Thane Main Branch ) - VEENITA AGARWAL &amp; SUNIL AGARWAL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</si>
</sst>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0" fillId="3" borderId="0" xfId="0" applyFill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354091</xdr:colOff>
      <xdr:row>41</xdr:row>
      <xdr:rowOff>96290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52B7EC-E86E-49DA-BB53-41A89E0ED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936491" cy="7449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268694</xdr:colOff>
      <xdr:row>49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35F7E7-3BE7-4F31-A6A7-AAFDA680C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289494" cy="8259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449609</xdr:colOff>
      <xdr:row>44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1AA9FC-6BC0-4183-8280-18934B742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860809" cy="8287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411334</xdr:colOff>
      <xdr:row>47</xdr:row>
      <xdr:rowOff>39282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65D7D6-83F5-4D1F-B8B6-AAE8813C0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03334" cy="8468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535942</xdr:colOff>
      <xdr:row>41</xdr:row>
      <xdr:rowOff>115220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924A1D-7958-443C-8BA5-C447C826D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14342" cy="65922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20059</xdr:colOff>
      <xdr:row>4</xdr:row>
      <xdr:rowOff>104775</xdr:rowOff>
    </xdr:from>
    <xdr:to>
      <xdr:col>34</xdr:col>
      <xdr:colOff>78734</xdr:colOff>
      <xdr:row>34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964899-FEC6-46EC-B526-5FC919EE7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7259" y="866775"/>
          <a:ext cx="16517875" cy="5734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E7" zoomScaleNormal="100" workbookViewId="0">
      <selection activeCell="Y33" sqref="Y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s="1" customFormat="1" ht="36" customHeight="1" x14ac:dyDescent="0.25">
      <c r="A2" s="43" t="s">
        <v>36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</row>
    <row r="3" spans="1:23" s="48" customFormat="1" x14ac:dyDescent="0.25">
      <c r="A3" s="42">
        <f t="shared" ref="A3:A8" si="0">N3</f>
        <v>0</v>
      </c>
      <c r="B3" s="42">
        <f t="shared" ref="B3:B8" si="1">Q3</f>
        <v>440.83333333333337</v>
      </c>
      <c r="C3" s="42">
        <f>B3*1.2</f>
        <v>529</v>
      </c>
      <c r="D3" s="42">
        <f t="shared" ref="D3:D8" si="2">C3*1.2</f>
        <v>634.79999999999995</v>
      </c>
      <c r="E3" s="47">
        <f t="shared" ref="E3:E8" si="3">R3</f>
        <v>10600000</v>
      </c>
      <c r="F3" s="42">
        <f t="shared" ref="F3:F8" si="4">ROUND((E3/B3),0)</f>
        <v>24045</v>
      </c>
      <c r="G3" s="42">
        <f t="shared" ref="G3:G8" si="5">ROUND((E3/C3),0)</f>
        <v>20038</v>
      </c>
      <c r="H3" s="42">
        <f t="shared" ref="H3:H8" si="6">ROUND((E3/D3),0)</f>
        <v>16698</v>
      </c>
      <c r="I3" s="42" t="e">
        <f>#REF!</f>
        <v>#REF!</v>
      </c>
      <c r="J3" s="42">
        <f t="shared" ref="J3:J8" si="7">S3</f>
        <v>0</v>
      </c>
      <c r="O3" s="48">
        <v>0</v>
      </c>
      <c r="P3" s="48">
        <v>529</v>
      </c>
      <c r="Q3" s="48">
        <f t="shared" ref="P3:Q8" si="8">P3/1.2</f>
        <v>440.83333333333337</v>
      </c>
      <c r="R3" s="49">
        <v>10600000</v>
      </c>
    </row>
    <row r="4" spans="1:23" x14ac:dyDescent="0.25">
      <c r="A4" s="4">
        <f t="shared" si="0"/>
        <v>0</v>
      </c>
      <c r="B4" s="4">
        <f t="shared" si="1"/>
        <v>850</v>
      </c>
      <c r="C4" s="4">
        <f t="shared" ref="C4:C8" si="9">B4*1.2</f>
        <v>1020</v>
      </c>
      <c r="D4" s="4">
        <f t="shared" si="2"/>
        <v>1224</v>
      </c>
      <c r="E4" s="5">
        <f t="shared" si="3"/>
        <v>22221000</v>
      </c>
      <c r="F4" s="10">
        <f t="shared" si="4"/>
        <v>26142</v>
      </c>
      <c r="G4" s="10">
        <f t="shared" si="5"/>
        <v>21785</v>
      </c>
      <c r="H4" s="10">
        <f t="shared" si="6"/>
        <v>18154</v>
      </c>
      <c r="I4" s="4" t="e">
        <f>#REF!</f>
        <v>#REF!</v>
      </c>
      <c r="J4" s="4">
        <f t="shared" si="7"/>
        <v>0</v>
      </c>
      <c r="O4">
        <v>0</v>
      </c>
      <c r="P4">
        <v>1020</v>
      </c>
      <c r="Q4">
        <f t="shared" si="8"/>
        <v>850</v>
      </c>
      <c r="R4" s="2">
        <v>22221000</v>
      </c>
      <c r="S4" s="8"/>
      <c r="T4" s="8"/>
    </row>
    <row r="5" spans="1:23" x14ac:dyDescent="0.25">
      <c r="A5" s="4">
        <f t="shared" si="0"/>
        <v>0</v>
      </c>
      <c r="B5" s="4">
        <f t="shared" si="1"/>
        <v>850</v>
      </c>
      <c r="C5" s="4">
        <f t="shared" si="9"/>
        <v>1020</v>
      </c>
      <c r="D5" s="4">
        <f t="shared" si="2"/>
        <v>1224</v>
      </c>
      <c r="E5" s="5">
        <f t="shared" si="3"/>
        <v>0</v>
      </c>
      <c r="F5" s="10">
        <f t="shared" si="4"/>
        <v>0</v>
      </c>
      <c r="G5" s="10">
        <f t="shared" si="5"/>
        <v>0</v>
      </c>
      <c r="H5" s="10">
        <f t="shared" si="6"/>
        <v>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850</v>
      </c>
      <c r="R5" s="2">
        <v>0</v>
      </c>
      <c r="S5" s="8"/>
      <c r="T5" s="8"/>
    </row>
    <row r="6" spans="1:23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42" t="e">
        <f t="shared" si="4"/>
        <v>#DIV/0!</v>
      </c>
      <c r="G6" s="42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3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3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3" ht="36.75" customHeight="1" x14ac:dyDescent="0.25">
      <c r="A9" s="43" t="s">
        <v>37</v>
      </c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T9" s="8"/>
    </row>
    <row r="10" spans="1:23" s="48" customFormat="1" x14ac:dyDescent="0.25">
      <c r="A10" s="42">
        <f t="shared" ref="A10:A19" si="21">N10</f>
        <v>0</v>
      </c>
      <c r="B10" s="42">
        <f t="shared" ref="B10:B19" si="22">Q10</f>
        <v>1070</v>
      </c>
      <c r="C10" s="42">
        <f>B10*1.2</f>
        <v>1284</v>
      </c>
      <c r="D10" s="42">
        <f t="shared" ref="D10:D19" si="23">C10*1.2</f>
        <v>1540.8</v>
      </c>
      <c r="E10" s="47">
        <f t="shared" ref="E10:E19" si="24">R10</f>
        <v>23000000</v>
      </c>
      <c r="F10" s="42">
        <f t="shared" ref="F10:F19" si="25">ROUND((E10/B10),0)</f>
        <v>21495</v>
      </c>
      <c r="G10" s="42">
        <f t="shared" ref="G10:G19" si="26">ROUND((E10/C10),0)</f>
        <v>17913</v>
      </c>
      <c r="H10" s="42">
        <f t="shared" ref="H10:H19" si="27">ROUND((E10/D10),0)</f>
        <v>14927</v>
      </c>
      <c r="I10" s="42" t="e">
        <f>#REF!</f>
        <v>#REF!</v>
      </c>
      <c r="J10" s="42">
        <f t="shared" ref="J10:J19" si="28">S10</f>
        <v>0</v>
      </c>
      <c r="O10" s="48">
        <v>0</v>
      </c>
      <c r="P10" s="48">
        <f t="shared" ref="P10:Q19" si="29">O10/1.2</f>
        <v>0</v>
      </c>
      <c r="Q10" s="48">
        <v>1070</v>
      </c>
      <c r="R10" s="49">
        <v>23000000</v>
      </c>
    </row>
    <row r="11" spans="1:23" x14ac:dyDescent="0.25">
      <c r="A11" s="4">
        <f t="shared" si="21"/>
        <v>0</v>
      </c>
      <c r="B11" s="4">
        <f t="shared" si="22"/>
        <v>450</v>
      </c>
      <c r="C11" s="4">
        <f t="shared" ref="C11:C19" si="30">B11*1.2</f>
        <v>540</v>
      </c>
      <c r="D11" s="4">
        <f t="shared" si="23"/>
        <v>648</v>
      </c>
      <c r="E11" s="5">
        <f t="shared" si="24"/>
        <v>9000000</v>
      </c>
      <c r="F11" s="10">
        <f t="shared" si="25"/>
        <v>20000</v>
      </c>
      <c r="G11" s="10">
        <f t="shared" si="26"/>
        <v>16667</v>
      </c>
      <c r="H11" s="10">
        <f t="shared" si="27"/>
        <v>13889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450</v>
      </c>
      <c r="R11" s="2">
        <v>9000000</v>
      </c>
      <c r="S11" s="8"/>
      <c r="T11" s="8"/>
    </row>
    <row r="12" spans="1:23" x14ac:dyDescent="0.25">
      <c r="A12" s="4">
        <f t="shared" si="21"/>
        <v>0</v>
      </c>
      <c r="B12" s="4">
        <f t="shared" si="22"/>
        <v>545</v>
      </c>
      <c r="C12" s="4">
        <f t="shared" si="30"/>
        <v>654</v>
      </c>
      <c r="D12" s="4">
        <f t="shared" si="23"/>
        <v>784.8</v>
      </c>
      <c r="E12" s="5">
        <f t="shared" si="24"/>
        <v>8950000</v>
      </c>
      <c r="F12" s="10">
        <f t="shared" si="25"/>
        <v>16422</v>
      </c>
      <c r="G12" s="10">
        <f t="shared" si="26"/>
        <v>13685</v>
      </c>
      <c r="H12" s="10">
        <f t="shared" si="27"/>
        <v>11404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545</v>
      </c>
      <c r="R12" s="2">
        <v>8950000</v>
      </c>
      <c r="S12" s="8"/>
      <c r="T12" s="8"/>
    </row>
    <row r="13" spans="1:23" s="48" customFormat="1" x14ac:dyDescent="0.25">
      <c r="A13" s="42">
        <f t="shared" si="21"/>
        <v>0</v>
      </c>
      <c r="B13" s="42">
        <f t="shared" si="22"/>
        <v>890</v>
      </c>
      <c r="C13" s="42">
        <f t="shared" si="30"/>
        <v>1068</v>
      </c>
      <c r="D13" s="42">
        <f t="shared" si="23"/>
        <v>1281.5999999999999</v>
      </c>
      <c r="E13" s="47">
        <f t="shared" si="24"/>
        <v>20000000</v>
      </c>
      <c r="F13" s="42">
        <f t="shared" si="25"/>
        <v>22472</v>
      </c>
      <c r="G13" s="42">
        <f t="shared" si="26"/>
        <v>18727</v>
      </c>
      <c r="H13" s="42">
        <f t="shared" si="27"/>
        <v>15605</v>
      </c>
      <c r="I13" s="42" t="e">
        <f>#REF!</f>
        <v>#REF!</v>
      </c>
      <c r="J13" s="42">
        <f t="shared" si="28"/>
        <v>0</v>
      </c>
      <c r="O13" s="48">
        <v>0</v>
      </c>
      <c r="P13" s="48">
        <f t="shared" si="29"/>
        <v>0</v>
      </c>
      <c r="Q13" s="48">
        <v>890</v>
      </c>
      <c r="R13" s="49">
        <v>20000000</v>
      </c>
      <c r="V13" s="50" t="s">
        <v>40</v>
      </c>
      <c r="W13" s="50"/>
    </row>
    <row r="14" spans="1:23" x14ac:dyDescent="0.25">
      <c r="A14" s="4">
        <f t="shared" si="21"/>
        <v>0</v>
      </c>
      <c r="B14" s="4">
        <f t="shared" si="22"/>
        <v>0</v>
      </c>
      <c r="C14" s="4">
        <f t="shared" si="30"/>
        <v>0</v>
      </c>
      <c r="D14" s="4">
        <f t="shared" si="23"/>
        <v>0</v>
      </c>
      <c r="E14" s="5">
        <f t="shared" si="24"/>
        <v>0</v>
      </c>
      <c r="F14" s="42" t="e">
        <f t="shared" si="25"/>
        <v>#DIV/0!</v>
      </c>
      <c r="G14" s="42" t="e">
        <f t="shared" si="26"/>
        <v>#DIV/0!</v>
      </c>
      <c r="H14" s="10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  <c r="S14" s="8"/>
      <c r="T14" s="8"/>
      <c r="V14" t="s">
        <v>38</v>
      </c>
      <c r="W14">
        <v>457</v>
      </c>
    </row>
    <row r="15" spans="1:23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  <c r="V15" t="s">
        <v>32</v>
      </c>
      <c r="W15">
        <v>548</v>
      </c>
    </row>
    <row r="16" spans="1:23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42" t="e">
        <f t="shared" si="25"/>
        <v>#DIV/0!</v>
      </c>
      <c r="G16" s="42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42" t="e">
        <f t="shared" si="25"/>
        <v>#DIV/0!</v>
      </c>
      <c r="G19" s="42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22500</v>
      </c>
      <c r="X20" s="21" t="s">
        <v>39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20000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19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41</v>
      </c>
      <c r="X25" s="32">
        <v>2004</v>
      </c>
      <c r="Y25" t="s">
        <v>41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3" customHeight="1" x14ac:dyDescent="0.25">
      <c r="H27" s="44"/>
      <c r="I27" s="44"/>
      <c r="J27" s="44"/>
      <c r="P27" s="45" t="s">
        <v>42</v>
      </c>
      <c r="Q27" s="45"/>
      <c r="R27" s="45"/>
      <c r="S27" s="45"/>
      <c r="T27" s="46"/>
      <c r="U27" s="22" t="s">
        <v>20</v>
      </c>
      <c r="V27" s="24"/>
      <c r="W27" s="25">
        <f>90*W24/W26</f>
        <v>28.5</v>
      </c>
      <c r="X27" s="25"/>
    </row>
    <row r="28" spans="1:25" ht="15.75" x14ac:dyDescent="0.25">
      <c r="U28" s="18"/>
      <c r="V28" s="27"/>
      <c r="W28" s="28">
        <f>W27%</f>
        <v>0.28499999999999998</v>
      </c>
      <c r="X28" s="28"/>
    </row>
    <row r="29" spans="1:25" ht="15.75" x14ac:dyDescent="0.25">
      <c r="P29" s="15" t="s">
        <v>31</v>
      </c>
      <c r="Q29" s="15" t="s">
        <v>32</v>
      </c>
      <c r="R29" s="15" t="s">
        <v>33</v>
      </c>
      <c r="S29" s="15" t="s">
        <v>34</v>
      </c>
      <c r="T29" s="13"/>
      <c r="U29" s="18" t="s">
        <v>21</v>
      </c>
      <c r="V29" s="19"/>
      <c r="W29" s="20">
        <f>W23*W28</f>
        <v>712.49999999999989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1787.5</v>
      </c>
      <c r="X30" s="23"/>
    </row>
    <row r="31" spans="1:25" ht="15.75" x14ac:dyDescent="0.25">
      <c r="R31" s="6" t="s">
        <v>34</v>
      </c>
      <c r="S31" s="17">
        <f>SUM(S30:S30)</f>
        <v>0</v>
      </c>
      <c r="U31" s="18" t="s">
        <v>15</v>
      </c>
      <c r="V31" s="19"/>
      <c r="W31" s="20">
        <f>W22</f>
        <v>20000</v>
      </c>
      <c r="X31" s="23"/>
    </row>
    <row r="32" spans="1:25" ht="15.75" x14ac:dyDescent="0.25">
      <c r="R32" s="6" t="s">
        <v>25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35</v>
      </c>
      <c r="S33" s="17">
        <f>S31*80%</f>
        <v>0</v>
      </c>
      <c r="U33" s="29" t="s">
        <v>23</v>
      </c>
      <c r="V33" s="30"/>
      <c r="W33" s="21">
        <f>W31+W30</f>
        <v>21787.5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38</v>
      </c>
      <c r="V35" s="31"/>
      <c r="W35" s="26">
        <v>457</v>
      </c>
      <c r="X35" s="25"/>
    </row>
    <row r="36" spans="15:24" ht="15.75" x14ac:dyDescent="0.25">
      <c r="P36" s="14" t="s">
        <v>30</v>
      </c>
      <c r="S36" s="11"/>
      <c r="T36" s="12"/>
      <c r="U36" s="18" t="s">
        <v>24</v>
      </c>
      <c r="V36" s="32"/>
      <c r="W36" s="33">
        <f>W33*W35+X37</f>
        <v>9956887.5</v>
      </c>
      <c r="X36" s="34"/>
    </row>
    <row r="37" spans="15:24" ht="15.75" x14ac:dyDescent="0.25">
      <c r="S37" s="12"/>
      <c r="T37" s="11"/>
      <c r="U37" s="18" t="s">
        <v>25</v>
      </c>
      <c r="V37" s="24"/>
      <c r="W37" s="35">
        <f>W36*0.9</f>
        <v>8961198.75</v>
      </c>
      <c r="X37" s="36"/>
    </row>
    <row r="38" spans="15:24" ht="15.75" x14ac:dyDescent="0.25">
      <c r="S38" s="11"/>
      <c r="T38" s="11"/>
      <c r="U38" s="18" t="s">
        <v>26</v>
      </c>
      <c r="V38" s="24"/>
      <c r="W38" s="35">
        <f>W36*0.8</f>
        <v>7965510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27</v>
      </c>
      <c r="V40" s="39"/>
      <c r="W40" s="40">
        <f>W21*W35</f>
        <v>1142500</v>
      </c>
      <c r="X40" s="40"/>
    </row>
    <row r="41" spans="15:24" ht="15.75" x14ac:dyDescent="0.25">
      <c r="U41" s="18" t="s">
        <v>28</v>
      </c>
      <c r="V41" s="24"/>
      <c r="W41" s="37"/>
      <c r="X41" s="37"/>
    </row>
    <row r="42" spans="15:24" ht="15.75" x14ac:dyDescent="0.25">
      <c r="U42" s="41" t="s">
        <v>29</v>
      </c>
      <c r="V42" s="37"/>
      <c r="W42" s="35">
        <f>W36*0.025/12</f>
        <v>20743.515625</v>
      </c>
      <c r="X42" s="35"/>
    </row>
  </sheetData>
  <mergeCells count="5">
    <mergeCell ref="A9:R9"/>
    <mergeCell ref="A2:R2"/>
    <mergeCell ref="P27:T27"/>
    <mergeCell ref="V13:W13"/>
    <mergeCell ref="H27:J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2023-11-07T05:50:32Z</dcterms:modified>
</cp:coreProperties>
</file>