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Elmef Testing And Calibration Laboratories - Dhar\"/>
    </mc:Choice>
  </mc:AlternateContent>
  <xr:revisionPtr revIDLastSave="0" documentId="13_ncr:1_{55001E33-1846-4891-88A0-5CE8E300481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10" r:id="rId1"/>
    <sheet name="Comparatbles" sheetId="6" r:id="rId2"/>
    <sheet name="Sheet1" sheetId="3" r:id="rId3"/>
    <sheet name="Sheet2" sheetId="4" r:id="rId4"/>
    <sheet name="Sheet3" sheetId="5" r:id="rId5"/>
    <sheet name="Sheet4" sheetId="7" r:id="rId6"/>
    <sheet name="Sheet5" sheetId="8" r:id="rId7"/>
    <sheet name="Sheet6" sheetId="9" r:id="rId8"/>
    <sheet name="Sheet7" sheetId="11" r:id="rId9"/>
  </sheets>
  <calcPr calcId="191029"/>
</workbook>
</file>

<file path=xl/calcChain.xml><?xml version="1.0" encoding="utf-8"?>
<calcChain xmlns="http://schemas.openxmlformats.org/spreadsheetml/2006/main">
  <c r="N64" i="10" l="1"/>
  <c r="M50" i="10"/>
  <c r="N49" i="10"/>
  <c r="N50" i="10" s="1"/>
  <c r="M44" i="10" l="1"/>
  <c r="I46" i="10"/>
  <c r="I48" i="10" s="1"/>
  <c r="S2" i="6" l="1"/>
  <c r="S3" i="6"/>
  <c r="S4" i="6"/>
  <c r="S5" i="6"/>
  <c r="S6" i="6"/>
  <c r="S7" i="6"/>
  <c r="C44" i="10"/>
  <c r="C50" i="10" s="1"/>
  <c r="C39" i="10"/>
  <c r="C49" i="10" s="1"/>
  <c r="O33" i="10"/>
  <c r="H33" i="10"/>
  <c r="J33" i="10" s="1"/>
  <c r="K33" i="10" s="1"/>
  <c r="L33" i="10" s="1"/>
  <c r="N33" i="10" s="1"/>
  <c r="O32" i="10"/>
  <c r="I32" i="10"/>
  <c r="H32" i="10"/>
  <c r="J32" i="10" s="1"/>
  <c r="K32" i="10" s="1"/>
  <c r="L32" i="10" s="1"/>
  <c r="N32" i="10" s="1"/>
  <c r="O31" i="10"/>
  <c r="H31" i="10"/>
  <c r="J31" i="10" s="1"/>
  <c r="K31" i="10" s="1"/>
  <c r="L31" i="10" s="1"/>
  <c r="N31" i="10" s="1"/>
  <c r="M31" i="10" s="1"/>
  <c r="O30" i="10"/>
  <c r="H30" i="10"/>
  <c r="J30" i="10" s="1"/>
  <c r="K30" i="10" s="1"/>
  <c r="L30" i="10" s="1"/>
  <c r="N30" i="10" s="1"/>
  <c r="O29" i="10"/>
  <c r="H29" i="10"/>
  <c r="J29" i="10" s="1"/>
  <c r="K29" i="10" s="1"/>
  <c r="L29" i="10" s="1"/>
  <c r="N29" i="10" s="1"/>
  <c r="O28" i="10"/>
  <c r="I28" i="10"/>
  <c r="H28" i="10"/>
  <c r="J28" i="10" s="1"/>
  <c r="K28" i="10" s="1"/>
  <c r="L28" i="10" s="1"/>
  <c r="N28" i="10" s="1"/>
  <c r="O27" i="10"/>
  <c r="J27" i="10"/>
  <c r="K27" i="10" s="1"/>
  <c r="L27" i="10" s="1"/>
  <c r="N27" i="10" s="1"/>
  <c r="M27" i="10" s="1"/>
  <c r="I27" i="10"/>
  <c r="H27" i="10"/>
  <c r="O26" i="10"/>
  <c r="J26" i="10"/>
  <c r="K26" i="10" s="1"/>
  <c r="L26" i="10" s="1"/>
  <c r="N26" i="10" s="1"/>
  <c r="M26" i="10" s="1"/>
  <c r="I26" i="10"/>
  <c r="H26" i="10"/>
  <c r="O25" i="10"/>
  <c r="J25" i="10"/>
  <c r="K25" i="10" s="1"/>
  <c r="L25" i="10" s="1"/>
  <c r="N25" i="10" s="1"/>
  <c r="M25" i="10" s="1"/>
  <c r="I25" i="10"/>
  <c r="H25" i="10"/>
  <c r="O24" i="10"/>
  <c r="J24" i="10"/>
  <c r="K24" i="10" s="1"/>
  <c r="L24" i="10" s="1"/>
  <c r="N24" i="10" s="1"/>
  <c r="M24" i="10" s="1"/>
  <c r="I24" i="10"/>
  <c r="H24" i="10"/>
  <c r="O23" i="10"/>
  <c r="J23" i="10"/>
  <c r="K23" i="10" s="1"/>
  <c r="L23" i="10" s="1"/>
  <c r="N23" i="10" s="1"/>
  <c r="M23" i="10" s="1"/>
  <c r="I23" i="10"/>
  <c r="H23" i="10"/>
  <c r="O22" i="10"/>
  <c r="J22" i="10"/>
  <c r="K22" i="10" s="1"/>
  <c r="L22" i="10" s="1"/>
  <c r="N22" i="10" s="1"/>
  <c r="M22" i="10" s="1"/>
  <c r="I22" i="10"/>
  <c r="H22" i="10"/>
  <c r="O21" i="10"/>
  <c r="J21" i="10"/>
  <c r="K21" i="10" s="1"/>
  <c r="L21" i="10" s="1"/>
  <c r="N21" i="10" s="1"/>
  <c r="M21" i="10" s="1"/>
  <c r="I21" i="10"/>
  <c r="H21" i="10"/>
  <c r="O20" i="10"/>
  <c r="J20" i="10"/>
  <c r="K20" i="10" s="1"/>
  <c r="L20" i="10" s="1"/>
  <c r="N20" i="10" s="1"/>
  <c r="M20" i="10" s="1"/>
  <c r="I20" i="10"/>
  <c r="H20" i="10"/>
  <c r="O19" i="10"/>
  <c r="J19" i="10"/>
  <c r="K19" i="10" s="1"/>
  <c r="L19" i="10" s="1"/>
  <c r="N19" i="10" s="1"/>
  <c r="M19" i="10" s="1"/>
  <c r="I19" i="10"/>
  <c r="H19" i="10"/>
  <c r="O18" i="10"/>
  <c r="J18" i="10"/>
  <c r="K18" i="10" s="1"/>
  <c r="L18" i="10" s="1"/>
  <c r="N18" i="10" s="1"/>
  <c r="M18" i="10" s="1"/>
  <c r="I18" i="10"/>
  <c r="H18" i="10"/>
  <c r="O17" i="10"/>
  <c r="J17" i="10"/>
  <c r="K17" i="10" s="1"/>
  <c r="L17" i="10" s="1"/>
  <c r="N17" i="10" s="1"/>
  <c r="M17" i="10" s="1"/>
  <c r="I17" i="10"/>
  <c r="H17" i="10"/>
  <c r="O16" i="10"/>
  <c r="J16" i="10"/>
  <c r="K16" i="10" s="1"/>
  <c r="L16" i="10" s="1"/>
  <c r="N16" i="10" s="1"/>
  <c r="M16" i="10" s="1"/>
  <c r="I16" i="10"/>
  <c r="H16" i="10"/>
  <c r="O15" i="10"/>
  <c r="J15" i="10"/>
  <c r="K15" i="10" s="1"/>
  <c r="L15" i="10" s="1"/>
  <c r="N15" i="10" s="1"/>
  <c r="M15" i="10" s="1"/>
  <c r="I15" i="10"/>
  <c r="H15" i="10"/>
  <c r="O14" i="10"/>
  <c r="J14" i="10"/>
  <c r="K14" i="10" s="1"/>
  <c r="L14" i="10" s="1"/>
  <c r="N14" i="10" s="1"/>
  <c r="M14" i="10" s="1"/>
  <c r="I14" i="10"/>
  <c r="H14" i="10"/>
  <c r="O13" i="10"/>
  <c r="J13" i="10"/>
  <c r="K13" i="10" s="1"/>
  <c r="L13" i="10" s="1"/>
  <c r="N13" i="10" s="1"/>
  <c r="M13" i="10" s="1"/>
  <c r="I13" i="10"/>
  <c r="H13" i="10"/>
  <c r="O12" i="10"/>
  <c r="J12" i="10"/>
  <c r="K12" i="10" s="1"/>
  <c r="L12" i="10" s="1"/>
  <c r="N12" i="10" s="1"/>
  <c r="M12" i="10" s="1"/>
  <c r="I12" i="10"/>
  <c r="H12" i="10"/>
  <c r="O11" i="10"/>
  <c r="J11" i="10"/>
  <c r="K11" i="10" s="1"/>
  <c r="L11" i="10" s="1"/>
  <c r="N11" i="10" s="1"/>
  <c r="M11" i="10" s="1"/>
  <c r="I11" i="10"/>
  <c r="H11" i="10"/>
  <c r="O10" i="10"/>
  <c r="J10" i="10"/>
  <c r="K10" i="10" s="1"/>
  <c r="L10" i="10" s="1"/>
  <c r="N10" i="10" s="1"/>
  <c r="M10" i="10" s="1"/>
  <c r="I10" i="10"/>
  <c r="H10" i="10"/>
  <c r="O9" i="10"/>
  <c r="J9" i="10"/>
  <c r="K9" i="10" s="1"/>
  <c r="L9" i="10" s="1"/>
  <c r="N9" i="10" s="1"/>
  <c r="M9" i="10" s="1"/>
  <c r="I9" i="10"/>
  <c r="H9" i="10"/>
  <c r="O8" i="10"/>
  <c r="J8" i="10"/>
  <c r="K8" i="10" s="1"/>
  <c r="L8" i="10" s="1"/>
  <c r="N8" i="10" s="1"/>
  <c r="I8" i="10"/>
  <c r="H8" i="10"/>
  <c r="N4" i="10"/>
  <c r="C4" i="10"/>
  <c r="C47" i="10" s="1"/>
  <c r="X3" i="10"/>
  <c r="Y3" i="10" s="1"/>
  <c r="J2" i="10"/>
  <c r="L2" i="10" s="1"/>
  <c r="S8" i="6"/>
  <c r="R9" i="6"/>
  <c r="S9" i="6" s="1"/>
  <c r="R13" i="6"/>
  <c r="S13" i="6" s="1"/>
  <c r="X18" i="6"/>
  <c r="Y18" i="6" s="1"/>
  <c r="S18" i="6"/>
  <c r="O18" i="6"/>
  <c r="P18" i="6" s="1"/>
  <c r="Q18" i="6" s="1"/>
  <c r="R18" i="6" s="1"/>
  <c r="H18" i="6"/>
  <c r="G18" i="6"/>
  <c r="F18" i="6"/>
  <c r="C18" i="6"/>
  <c r="A18" i="6"/>
  <c r="X17" i="6"/>
  <c r="H17" i="6" s="1"/>
  <c r="P17" i="6"/>
  <c r="Q17" i="6" s="1"/>
  <c r="R17" i="6" s="1"/>
  <c r="S17" i="6" s="1"/>
  <c r="U17" i="6" s="1"/>
  <c r="D17" i="6" s="1"/>
  <c r="E17" i="6" s="1"/>
  <c r="O17" i="6"/>
  <c r="G17" i="6"/>
  <c r="F17" i="6"/>
  <c r="C17" i="6"/>
  <c r="A17" i="6"/>
  <c r="X16" i="6"/>
  <c r="H16" i="6" s="1"/>
  <c r="Q16" i="6"/>
  <c r="R16" i="6" s="1"/>
  <c r="S16" i="6" s="1"/>
  <c r="O16" i="6"/>
  <c r="P16" i="6" s="1"/>
  <c r="G16" i="6"/>
  <c r="F16" i="6"/>
  <c r="C16" i="6"/>
  <c r="A16" i="6"/>
  <c r="X15" i="6"/>
  <c r="Y15" i="6" s="1"/>
  <c r="O15" i="6"/>
  <c r="P15" i="6" s="1"/>
  <c r="Q15" i="6" s="1"/>
  <c r="R15" i="6" s="1"/>
  <c r="S15" i="6" s="1"/>
  <c r="H15" i="6"/>
  <c r="G15" i="6"/>
  <c r="F15" i="6"/>
  <c r="C15" i="6"/>
  <c r="A15" i="6"/>
  <c r="X14" i="6"/>
  <c r="Y14" i="6" s="1"/>
  <c r="I14" i="6" s="1"/>
  <c r="O14" i="6"/>
  <c r="P14" i="6" s="1"/>
  <c r="Q14" i="6" s="1"/>
  <c r="R14" i="6" s="1"/>
  <c r="S14" i="6" s="1"/>
  <c r="B14" i="6" s="1"/>
  <c r="H14" i="6"/>
  <c r="G14" i="6"/>
  <c r="F14" i="6"/>
  <c r="C14" i="6"/>
  <c r="A14" i="6"/>
  <c r="X13" i="6"/>
  <c r="Y13" i="6" s="1"/>
  <c r="I13" i="6" s="1"/>
  <c r="O13" i="6"/>
  <c r="P13" i="6" s="1"/>
  <c r="Q13" i="6" s="1"/>
  <c r="G13" i="6"/>
  <c r="F13" i="6"/>
  <c r="C13" i="6"/>
  <c r="A13" i="6"/>
  <c r="X12" i="6"/>
  <c r="Y12" i="6" s="1"/>
  <c r="AA12" i="6" s="1"/>
  <c r="K12" i="6" s="1"/>
  <c r="O12" i="6"/>
  <c r="P12" i="6" s="1"/>
  <c r="Q12" i="6" s="1"/>
  <c r="R12" i="6" s="1"/>
  <c r="S12" i="6" s="1"/>
  <c r="G12" i="6"/>
  <c r="F12" i="6"/>
  <c r="C12" i="6"/>
  <c r="A12" i="6"/>
  <c r="X11" i="6"/>
  <c r="Y11" i="6" s="1"/>
  <c r="O11" i="6"/>
  <c r="P11" i="6" s="1"/>
  <c r="Q11" i="6" s="1"/>
  <c r="R11" i="6" s="1"/>
  <c r="S11" i="6" s="1"/>
  <c r="G11" i="6"/>
  <c r="F11" i="6"/>
  <c r="C11" i="6"/>
  <c r="A11" i="6"/>
  <c r="X10" i="6"/>
  <c r="Y10" i="6" s="1"/>
  <c r="AA10" i="6" s="1"/>
  <c r="K10" i="6" s="1"/>
  <c r="O10" i="6"/>
  <c r="P10" i="6" s="1"/>
  <c r="Q10" i="6" s="1"/>
  <c r="R10" i="6" s="1"/>
  <c r="S10" i="6" s="1"/>
  <c r="G10" i="6"/>
  <c r="F10" i="6"/>
  <c r="C10" i="6"/>
  <c r="A10" i="6"/>
  <c r="X9" i="6"/>
  <c r="Y9" i="6" s="1"/>
  <c r="O9" i="6"/>
  <c r="P9" i="6" s="1"/>
  <c r="Q9" i="6" s="1"/>
  <c r="G9" i="6"/>
  <c r="F9" i="6"/>
  <c r="C9" i="6"/>
  <c r="A9" i="6"/>
  <c r="X8" i="6"/>
  <c r="Y8" i="6" s="1"/>
  <c r="O8" i="6"/>
  <c r="P8" i="6" s="1"/>
  <c r="Q8" i="6" s="1"/>
  <c r="G8" i="6"/>
  <c r="F8" i="6"/>
  <c r="C8" i="6"/>
  <c r="A8" i="6"/>
  <c r="X7" i="6"/>
  <c r="Y7" i="6" s="1"/>
  <c r="AA7" i="6" s="1"/>
  <c r="K7" i="6" s="1"/>
  <c r="O7" i="6"/>
  <c r="P7" i="6" s="1"/>
  <c r="Q7" i="6" s="1"/>
  <c r="G7" i="6"/>
  <c r="F7" i="6"/>
  <c r="C7" i="6"/>
  <c r="A7" i="6"/>
  <c r="X6" i="6"/>
  <c r="Y6" i="6" s="1"/>
  <c r="O6" i="6"/>
  <c r="P6" i="6" s="1"/>
  <c r="Q6" i="6" s="1"/>
  <c r="G6" i="6"/>
  <c r="F6" i="6"/>
  <c r="C6" i="6"/>
  <c r="A6" i="6"/>
  <c r="X5" i="6"/>
  <c r="Y5" i="6" s="1"/>
  <c r="O5" i="6"/>
  <c r="P5" i="6" s="1"/>
  <c r="Q5" i="6" s="1"/>
  <c r="G5" i="6"/>
  <c r="F5" i="6"/>
  <c r="C5" i="6"/>
  <c r="A5" i="6"/>
  <c r="X4" i="6"/>
  <c r="Y4" i="6" s="1"/>
  <c r="O4" i="6"/>
  <c r="P4" i="6" s="1"/>
  <c r="Q4" i="6" s="1"/>
  <c r="G4" i="6"/>
  <c r="F4" i="6"/>
  <c r="C4" i="6"/>
  <c r="A4" i="6"/>
  <c r="X3" i="6"/>
  <c r="Y3" i="6" s="1"/>
  <c r="AA3" i="6" s="1"/>
  <c r="K3" i="6" s="1"/>
  <c r="O3" i="6"/>
  <c r="P3" i="6" s="1"/>
  <c r="Q3" i="6" s="1"/>
  <c r="G3" i="6"/>
  <c r="F3" i="6"/>
  <c r="C3" i="6"/>
  <c r="A3" i="6"/>
  <c r="X2" i="6"/>
  <c r="Y2" i="6" s="1"/>
  <c r="O2" i="6"/>
  <c r="P2" i="6" s="1"/>
  <c r="Q2" i="6" s="1"/>
  <c r="G2" i="6"/>
  <c r="F2" i="6"/>
  <c r="C2" i="6"/>
  <c r="A2" i="6"/>
  <c r="K1" i="6"/>
  <c r="J1" i="6"/>
  <c r="I1" i="6"/>
  <c r="H1" i="6"/>
  <c r="G1" i="6"/>
  <c r="F1" i="6"/>
  <c r="A1" i="6"/>
  <c r="AA18" i="6" l="1"/>
  <c r="K18" i="6" s="1"/>
  <c r="I18" i="6"/>
  <c r="AA11" i="6"/>
  <c r="K11" i="6" s="1"/>
  <c r="H13" i="6"/>
  <c r="AA2" i="6"/>
  <c r="K2" i="6" s="1"/>
  <c r="AA4" i="6"/>
  <c r="K4" i="6" s="1"/>
  <c r="AA6" i="6"/>
  <c r="K6" i="6" s="1"/>
  <c r="AA8" i="6"/>
  <c r="K8" i="6" s="1"/>
  <c r="M30" i="10"/>
  <c r="I31" i="10"/>
  <c r="O34" i="10"/>
  <c r="C54" i="10" s="1"/>
  <c r="M29" i="10"/>
  <c r="I30" i="10"/>
  <c r="M33" i="10"/>
  <c r="M28" i="10"/>
  <c r="I29" i="10"/>
  <c r="M32" i="10"/>
  <c r="I33" i="10"/>
  <c r="N34" i="10"/>
  <c r="M8" i="10"/>
  <c r="B2" i="6"/>
  <c r="U2" i="6"/>
  <c r="D2" i="6" s="1"/>
  <c r="E2" i="6" s="1"/>
  <c r="B3" i="6"/>
  <c r="U3" i="6"/>
  <c r="D3" i="6" s="1"/>
  <c r="E3" i="6" s="1"/>
  <c r="U4" i="6"/>
  <c r="D4" i="6" s="1"/>
  <c r="E4" i="6" s="1"/>
  <c r="B4" i="6"/>
  <c r="U5" i="6"/>
  <c r="D5" i="6" s="1"/>
  <c r="E5" i="6" s="1"/>
  <c r="B5" i="6"/>
  <c r="U6" i="6"/>
  <c r="D6" i="6" s="1"/>
  <c r="E6" i="6" s="1"/>
  <c r="B6" i="6"/>
  <c r="U7" i="6"/>
  <c r="D7" i="6" s="1"/>
  <c r="E7" i="6" s="1"/>
  <c r="B7" i="6"/>
  <c r="U8" i="6"/>
  <c r="D8" i="6" s="1"/>
  <c r="E8" i="6" s="1"/>
  <c r="B8" i="6"/>
  <c r="B9" i="6"/>
  <c r="U9" i="6"/>
  <c r="D9" i="6" s="1"/>
  <c r="E9" i="6" s="1"/>
  <c r="B10" i="6"/>
  <c r="U10" i="6"/>
  <c r="D10" i="6" s="1"/>
  <c r="E10" i="6" s="1"/>
  <c r="B11" i="6"/>
  <c r="U11" i="6"/>
  <c r="D11" i="6" s="1"/>
  <c r="E11" i="6" s="1"/>
  <c r="B12" i="6"/>
  <c r="U12" i="6"/>
  <c r="D12" i="6" s="1"/>
  <c r="E12" i="6" s="1"/>
  <c r="U13" i="6"/>
  <c r="D13" i="6" s="1"/>
  <c r="E13" i="6" s="1"/>
  <c r="B13" i="6"/>
  <c r="Z13" i="6"/>
  <c r="J13" i="6" s="1"/>
  <c r="AA13" i="6"/>
  <c r="K13" i="6" s="1"/>
  <c r="B15" i="6"/>
  <c r="U15" i="6"/>
  <c r="D15" i="6" s="1"/>
  <c r="E15" i="6" s="1"/>
  <c r="U16" i="6"/>
  <c r="D16" i="6" s="1"/>
  <c r="E16" i="6" s="1"/>
  <c r="B16" i="6"/>
  <c r="AA5" i="6"/>
  <c r="K5" i="6" s="1"/>
  <c r="AA9" i="6"/>
  <c r="K9" i="6" s="1"/>
  <c r="H2" i="6"/>
  <c r="Z5" i="6"/>
  <c r="J5" i="6" s="1"/>
  <c r="H9" i="6"/>
  <c r="Z10" i="6"/>
  <c r="J10" i="6" s="1"/>
  <c r="Z11" i="6"/>
  <c r="J11" i="6" s="1"/>
  <c r="H12" i="6"/>
  <c r="Z12" i="6"/>
  <c r="J12" i="6" s="1"/>
  <c r="U18" i="6"/>
  <c r="D18" i="6" s="1"/>
  <c r="E18" i="6" s="1"/>
  <c r="B18" i="6"/>
  <c r="Z14" i="6"/>
  <c r="J14" i="6" s="1"/>
  <c r="B17" i="6"/>
  <c r="Z2" i="6"/>
  <c r="J2" i="6" s="1"/>
  <c r="H3" i="6"/>
  <c r="Z3" i="6"/>
  <c r="J3" i="6" s="1"/>
  <c r="H4" i="6"/>
  <c r="Z4" i="6"/>
  <c r="J4" i="6" s="1"/>
  <c r="H5" i="6"/>
  <c r="H6" i="6"/>
  <c r="Z6" i="6"/>
  <c r="J6" i="6" s="1"/>
  <c r="H7" i="6"/>
  <c r="Z7" i="6"/>
  <c r="J7" i="6" s="1"/>
  <c r="H8" i="6"/>
  <c r="Z8" i="6"/>
  <c r="J8" i="6" s="1"/>
  <c r="Z9" i="6"/>
  <c r="J9" i="6" s="1"/>
  <c r="H10" i="6"/>
  <c r="H11" i="6"/>
  <c r="AA14" i="6"/>
  <c r="K14" i="6" s="1"/>
  <c r="AA15" i="6"/>
  <c r="K15" i="6" s="1"/>
  <c r="I15" i="6"/>
  <c r="I2" i="6"/>
  <c r="I3" i="6"/>
  <c r="I4" i="6"/>
  <c r="I5" i="6"/>
  <c r="I6" i="6"/>
  <c r="I7" i="6"/>
  <c r="I8" i="6"/>
  <c r="I9" i="6"/>
  <c r="I10" i="6"/>
  <c r="I11" i="6"/>
  <c r="I12" i="6"/>
  <c r="U14" i="6"/>
  <c r="D14" i="6" s="1"/>
  <c r="E14" i="6" s="1"/>
  <c r="Z15" i="6"/>
  <c r="J15" i="6" s="1"/>
  <c r="Y16" i="6"/>
  <c r="Z18" i="6"/>
  <c r="J18" i="6" s="1"/>
  <c r="Y17" i="6"/>
  <c r="M34" i="10" l="1"/>
  <c r="L3" i="10"/>
  <c r="L4" i="10" s="1"/>
  <c r="C48" i="10"/>
  <c r="C51" i="10" s="1"/>
  <c r="C52" i="10" s="1"/>
  <c r="AA16" i="6"/>
  <c r="K16" i="6" s="1"/>
  <c r="I16" i="6"/>
  <c r="Z16" i="6"/>
  <c r="J16" i="6" s="1"/>
  <c r="Z17" i="6"/>
  <c r="J17" i="6" s="1"/>
  <c r="AA17" i="6"/>
  <c r="K17" i="6" s="1"/>
  <c r="I17" i="6"/>
  <c r="P2" i="10" l="1"/>
  <c r="S2" i="10" s="1"/>
  <c r="C53" i="10"/>
  <c r="P3" i="10"/>
  <c r="S3" i="10" s="1"/>
  <c r="P4" i="10"/>
  <c r="S4" i="10" s="1"/>
</calcChain>
</file>

<file path=xl/sharedStrings.xml><?xml version="1.0" encoding="utf-8"?>
<sst xmlns="http://schemas.openxmlformats.org/spreadsheetml/2006/main" count="79" uniqueCount="61">
  <si>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</si>
  <si>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</si>
  <si>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</si>
  <si>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</si>
  <si>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</si>
  <si>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</si>
  <si>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</si>
  <si>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</si>
  <si>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</si>
  <si>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</si>
  <si>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</si>
  <si>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</si>
  <si>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</si>
  <si>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</si>
  <si>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</si>
  <si>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</si>
  <si>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</si>
  <si>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</si>
  <si>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</si>
  <si>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</si>
  <si>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</si>
  <si>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</si>
  <si>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</si>
  <si>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</si>
  <si>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</si>
  <si>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</si>
  <si>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</si>
  <si>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</si>
  <si>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</si>
  <si>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</si>
  <si>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</si>
  <si>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>(Sq. M.)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</si>
  <si>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</si>
  <si>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</si>
  <si>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</si>
  <si>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</si>
  <si>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</si>
  <si>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</si>
  <si>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</si>
  <si>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</si>
  <si>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</si>
  <si>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</si>
  <si>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</si>
  <si>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</si>
  <si>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</si>
  <si>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</si>
  <si>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</si>
  <si>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</si>
  <si>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</si>
  <si>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</si>
  <si>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</si>
  <si>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</si>
  <si>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</si>
  <si>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</si>
  <si>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</si>
  <si>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</si>
  <si>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Apollo Golf Links, Kanadiya, Indore</t>
  </si>
  <si>
    <t>Residential Land/Plot for Sale in Apollo Golf Links, Kanadiya, Indore, M P</t>
  </si>
  <si>
    <t>lot For Sale in Apollo Golf Links, Kanadia Road Savindnagar, Indore</t>
  </si>
  <si>
    <t>Plot For Sale in Apollo Golf Links, Kanadia Road Savindnagar, Indore</t>
  </si>
  <si>
    <t>Plot For Sale in Apollo Golf Links, Kanadia Road Savindnagar, IndoreView on map Indore Mumbai Corridor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</si>
</sst>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6" fillId="0" borderId="0" applyFont="0" applyFill="0" applyBorder="0" applyAlignment="0" applyProtection="0"/>
  </cellStyleXfs>
  <cellXfs count="8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3" fontId="15" fillId="2" borderId="0" xfId="0" applyNumberFormat="1" applyFont="1" applyFill="1"/>
    <xf numFmtId="3" fontId="15" fillId="3" borderId="0" xfId="0" applyNumberFormat="1" applyFont="1" applyFill="1"/>
    <xf numFmtId="3" fontId="1" fillId="0" borderId="0" xfId="0" applyNumberFormat="1" applyFont="1"/>
    <xf numFmtId="2" fontId="0" fillId="0" borderId="0" xfId="0" applyNumberFormat="1"/>
    <xf numFmtId="43" fontId="3" fillId="0" borderId="0" xfId="1" applyFont="1"/>
    <xf numFmtId="43" fontId="10" fillId="0" borderId="0" xfId="1" applyFont="1"/>
    <xf numFmtId="164" fontId="3" fillId="0" borderId="0" xfId="1" applyNumberFormat="1" applyFont="1"/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B6794B-FA0F-CC88-9FE0-C9DCB828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85E0A-FC23-457A-BB70-5DBD0CF7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6459D4-F990-286E-D748-F608E358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ABE3C1-C17B-A0A5-1FBD-8F2DC083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38D770-86BB-19F8-25C5-6C0B38C25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132185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A9FBA3-4DAE-6B0D-6FE2-9AC9642A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82015B-C316-BF1D-B43B-9D17F141E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1"/>
  <sheetViews>
    <sheetView tabSelected="1" topLeftCell="A34" zoomScaleNormal="100" workbookViewId="0">
      <selection activeCell="C53" sqref="C53"/>
    </sheetView>
  </sheetViews>
  <sheetFormatPr defaultRowHeight="15" x14ac:dyDescent="0.25"/>
  <cols>
    <col min="1" max="1" width="8.85546875" customWidth="1"/>
    <col min="2" max="2" width="20.28515625" customWidth="1"/>
    <col min="3" max="3" width="13.7109375" customWidth="1"/>
    <col min="12" max="12" width="13.28515625" bestFit="1" customWidth="1"/>
    <col min="14" max="14" width="12.140625" bestFit="1" customWidth="1"/>
    <col min="15" max="15" width="13.85546875" customWidth="1"/>
    <col min="16" max="16" width="14.5703125" customWidth="1"/>
  </cols>
  <sheetData>
    <row r="1" spans="1:30" ht="16.5" x14ac:dyDescent="0.3">
      <c r="A1" s="39"/>
      <c r="B1" s="13" t="s">
        <v>13</v>
      </c>
      <c r="C1" s="1"/>
      <c r="D1" s="1"/>
      <c r="E1" s="1"/>
      <c r="F1" s="7"/>
      <c r="G1" s="7"/>
      <c r="H1" s="7"/>
      <c r="I1" s="7"/>
      <c r="J1" s="1"/>
      <c r="K1" s="7" t="s">
        <v>26</v>
      </c>
      <c r="L1" s="1"/>
      <c r="M1" s="7"/>
      <c r="N1" s="7"/>
      <c r="O1" s="7" t="s">
        <v>35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5" x14ac:dyDescent="0.3">
      <c r="A2" s="39"/>
      <c r="B2" s="23" t="s">
        <v>11</v>
      </c>
      <c r="C2" s="73">
        <v>1603.47</v>
      </c>
      <c r="D2" s="1"/>
      <c r="E2" s="4"/>
      <c r="F2" s="4"/>
      <c r="G2" s="25"/>
      <c r="H2" s="1"/>
      <c r="I2" s="1"/>
      <c r="J2" s="53">
        <f>C2</f>
        <v>1603.47</v>
      </c>
      <c r="K2" s="53">
        <v>867</v>
      </c>
      <c r="L2" s="54">
        <f>J2*K2</f>
        <v>1390208.49</v>
      </c>
      <c r="M2" s="7"/>
      <c r="N2" s="7"/>
      <c r="O2" s="62" t="s">
        <v>37</v>
      </c>
      <c r="P2" s="63">
        <f>C51</f>
        <v>1390208</v>
      </c>
      <c r="Q2" s="64"/>
      <c r="R2" s="7" t="s">
        <v>35</v>
      </c>
      <c r="S2" s="20">
        <f>P2*0.025/12</f>
        <v>2896.2666666666669</v>
      </c>
      <c r="T2" s="18" t="s">
        <v>36</v>
      </c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5" x14ac:dyDescent="0.3">
      <c r="A3" s="39"/>
      <c r="B3" s="24" t="s">
        <v>6</v>
      </c>
      <c r="C3" s="51">
        <v>867</v>
      </c>
      <c r="D3" s="15"/>
      <c r="E3" s="26"/>
      <c r="F3" s="26"/>
      <c r="G3" s="15"/>
      <c r="H3" s="1"/>
      <c r="I3" s="1"/>
      <c r="J3" s="53"/>
      <c r="K3" s="54"/>
      <c r="L3" s="54">
        <f>N34</f>
        <v>0</v>
      </c>
      <c r="M3" s="7"/>
      <c r="N3" s="7"/>
      <c r="O3" s="62" t="s">
        <v>37</v>
      </c>
      <c r="P3" s="63">
        <f>C52</f>
        <v>1251187</v>
      </c>
      <c r="Q3" s="64"/>
      <c r="R3" s="7"/>
      <c r="S3" s="20">
        <f>P3*0.04/12</f>
        <v>4170.6233333333339</v>
      </c>
      <c r="T3" s="65" t="s">
        <v>38</v>
      </c>
      <c r="U3" s="1"/>
      <c r="V3" s="1">
        <v>250000</v>
      </c>
      <c r="W3" s="1">
        <v>12</v>
      </c>
      <c r="X3" s="1">
        <f>V3*W3</f>
        <v>3000000</v>
      </c>
      <c r="Y3" s="1">
        <f>X3/0.04*100</f>
        <v>7500000000</v>
      </c>
      <c r="Z3" s="1"/>
      <c r="AA3" s="1"/>
      <c r="AB3" s="1"/>
      <c r="AC3" s="1"/>
      <c r="AD3" s="1"/>
    </row>
    <row r="4" spans="1:30" ht="16.5" x14ac:dyDescent="0.3">
      <c r="A4" s="39"/>
      <c r="B4" s="31" t="s">
        <v>18</v>
      </c>
      <c r="C4" s="52">
        <f>ROUND((C2*C3),0)</f>
        <v>1390208</v>
      </c>
      <c r="D4" s="1"/>
      <c r="E4" s="1"/>
      <c r="F4" s="22"/>
      <c r="G4" s="22"/>
      <c r="H4" s="7"/>
      <c r="I4" s="7"/>
      <c r="J4" s="53"/>
      <c r="K4" s="54"/>
      <c r="L4" s="77">
        <f>SUM(L2:L3)</f>
        <v>1390208.49</v>
      </c>
      <c r="M4" s="7">
        <v>12000</v>
      </c>
      <c r="N4" s="7">
        <f>MROUND(M4/10.764,1)</f>
        <v>1115</v>
      </c>
      <c r="O4" s="62" t="s">
        <v>37</v>
      </c>
      <c r="P4" s="63">
        <f>C51</f>
        <v>1390208</v>
      </c>
      <c r="Q4" s="64"/>
      <c r="R4" s="7"/>
      <c r="S4" s="20">
        <f>P4*0.033/12</f>
        <v>3823.0720000000001</v>
      </c>
      <c r="T4" s="18" t="s">
        <v>39</v>
      </c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5" x14ac:dyDescent="0.3">
      <c r="A5" s="39"/>
      <c r="B5" s="13" t="s">
        <v>14</v>
      </c>
      <c r="C5" s="1"/>
      <c r="D5" s="1"/>
      <c r="E5" s="1"/>
      <c r="F5" s="7"/>
      <c r="G5" s="7"/>
      <c r="H5" s="7"/>
      <c r="I5" s="7"/>
      <c r="J5" s="1"/>
      <c r="K5" s="7"/>
      <c r="L5" s="1"/>
      <c r="M5" s="7"/>
      <c r="N5" s="7"/>
      <c r="O5" s="7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90" x14ac:dyDescent="0.3">
      <c r="A6" s="40" t="s">
        <v>24</v>
      </c>
      <c r="B6" s="4" t="s">
        <v>28</v>
      </c>
      <c r="C6" s="4" t="s">
        <v>32</v>
      </c>
      <c r="D6" s="4" t="s">
        <v>0</v>
      </c>
      <c r="E6" s="4" t="s">
        <v>1</v>
      </c>
      <c r="F6" s="4" t="s">
        <v>2</v>
      </c>
      <c r="G6" s="41" t="s">
        <v>5</v>
      </c>
      <c r="H6" s="5" t="s">
        <v>30</v>
      </c>
      <c r="I6" s="5" t="s">
        <v>29</v>
      </c>
      <c r="J6" s="8" t="s">
        <v>3</v>
      </c>
      <c r="K6" s="8" t="s">
        <v>4</v>
      </c>
      <c r="L6" s="5" t="s">
        <v>16</v>
      </c>
      <c r="M6" s="42" t="s">
        <v>27</v>
      </c>
      <c r="N6" s="5" t="s">
        <v>17</v>
      </c>
      <c r="O6" s="5" t="s">
        <v>23</v>
      </c>
      <c r="P6" s="3"/>
      <c r="Q6" s="3"/>
      <c r="R6" s="3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</row>
    <row r="7" spans="1:30" x14ac:dyDescent="0.25">
      <c r="A7" s="40"/>
      <c r="B7" s="4"/>
      <c r="C7" s="5" t="s">
        <v>31</v>
      </c>
      <c r="D7" s="4"/>
      <c r="E7" s="4"/>
      <c r="F7" s="4"/>
      <c r="G7" s="41" t="s">
        <v>33</v>
      </c>
      <c r="H7" s="5"/>
      <c r="I7" s="5"/>
      <c r="J7" s="8"/>
      <c r="K7" s="8"/>
      <c r="L7" s="8" t="s">
        <v>34</v>
      </c>
      <c r="M7" s="8" t="s">
        <v>34</v>
      </c>
      <c r="N7" s="8" t="s">
        <v>34</v>
      </c>
      <c r="O7" s="8" t="s">
        <v>34</v>
      </c>
      <c r="P7" s="3"/>
      <c r="Q7" s="3"/>
      <c r="R7" s="3"/>
      <c r="S7" s="3"/>
      <c r="T7" s="3"/>
      <c r="U7" s="3"/>
      <c r="V7" s="3"/>
      <c r="W7" s="3"/>
      <c r="X7" s="3"/>
      <c r="Y7" s="3"/>
    </row>
    <row r="8" spans="1:30" ht="16.5" x14ac:dyDescent="0.25">
      <c r="A8" s="48">
        <v>1</v>
      </c>
      <c r="B8" s="45"/>
      <c r="C8" s="43">
        <v>0</v>
      </c>
      <c r="D8" s="49">
        <v>0</v>
      </c>
      <c r="E8" s="49">
        <v>0</v>
      </c>
      <c r="F8" s="49">
        <v>60</v>
      </c>
      <c r="G8" s="55">
        <v>0</v>
      </c>
      <c r="H8" s="56">
        <f t="shared" ref="H8:H33" si="0">E8-D8</f>
        <v>0</v>
      </c>
      <c r="I8" s="56">
        <f t="shared" ref="I8:I33" si="1">F8-H8</f>
        <v>60</v>
      </c>
      <c r="J8" s="56">
        <f t="shared" ref="J8:J33" si="2">IF(H8&gt;=5,90*H8/F8,0)</f>
        <v>0</v>
      </c>
      <c r="K8" s="56">
        <f t="shared" ref="K8:K33" si="3">G8/100*J8</f>
        <v>0</v>
      </c>
      <c r="L8" s="56">
        <f t="shared" ref="L8:L33" si="4">ROUND((G8-K8),0)</f>
        <v>0</v>
      </c>
      <c r="M8" s="56">
        <f t="shared" ref="M8:M33" si="5">O8-N8</f>
        <v>0</v>
      </c>
      <c r="N8" s="56">
        <f t="shared" ref="N8:N33" si="6">ROUND((L8*C8),0)</f>
        <v>0</v>
      </c>
      <c r="O8" s="56">
        <f t="shared" ref="O8:O33" si="7">ROUND((C8*G8),0)</f>
        <v>0</v>
      </c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30" ht="16.5" hidden="1" x14ac:dyDescent="0.25">
      <c r="A9" s="50">
        <v>2</v>
      </c>
      <c r="B9" s="45"/>
      <c r="C9" s="43">
        <v>0</v>
      </c>
      <c r="D9" s="49">
        <v>0</v>
      </c>
      <c r="E9" s="49">
        <v>0</v>
      </c>
      <c r="F9" s="49">
        <v>60</v>
      </c>
      <c r="G9" s="55">
        <v>0</v>
      </c>
      <c r="H9" s="56">
        <f t="shared" si="0"/>
        <v>0</v>
      </c>
      <c r="I9" s="56">
        <f t="shared" si="1"/>
        <v>60</v>
      </c>
      <c r="J9" s="56">
        <f t="shared" si="2"/>
        <v>0</v>
      </c>
      <c r="K9" s="56">
        <f t="shared" si="3"/>
        <v>0</v>
      </c>
      <c r="L9" s="56">
        <f t="shared" si="4"/>
        <v>0</v>
      </c>
      <c r="M9" s="56">
        <f t="shared" si="5"/>
        <v>0</v>
      </c>
      <c r="N9" s="56">
        <f t="shared" si="6"/>
        <v>0</v>
      </c>
      <c r="O9" s="56">
        <f t="shared" si="7"/>
        <v>0</v>
      </c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0" ht="16.5" x14ac:dyDescent="0.25">
      <c r="A10" s="48">
        <v>3</v>
      </c>
      <c r="B10" s="45"/>
      <c r="C10" s="43">
        <v>0</v>
      </c>
      <c r="D10" s="49">
        <v>0</v>
      </c>
      <c r="E10" s="49">
        <v>0</v>
      </c>
      <c r="F10" s="49">
        <v>60</v>
      </c>
      <c r="G10" s="55">
        <v>0</v>
      </c>
      <c r="H10" s="56">
        <f t="shared" si="0"/>
        <v>0</v>
      </c>
      <c r="I10" s="56">
        <f t="shared" si="1"/>
        <v>60</v>
      </c>
      <c r="J10" s="56">
        <f t="shared" si="2"/>
        <v>0</v>
      </c>
      <c r="K10" s="56">
        <f t="shared" si="3"/>
        <v>0</v>
      </c>
      <c r="L10" s="56">
        <f t="shared" si="4"/>
        <v>0</v>
      </c>
      <c r="M10" s="56">
        <f t="shared" si="5"/>
        <v>0</v>
      </c>
      <c r="N10" s="56">
        <f t="shared" si="6"/>
        <v>0</v>
      </c>
      <c r="O10" s="56">
        <f t="shared" si="7"/>
        <v>0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30" ht="16.5" x14ac:dyDescent="0.25">
      <c r="A11" s="50">
        <v>4</v>
      </c>
      <c r="B11" s="45"/>
      <c r="C11" s="43">
        <v>0</v>
      </c>
      <c r="D11" s="49">
        <v>0</v>
      </c>
      <c r="E11" s="49">
        <v>0</v>
      </c>
      <c r="F11" s="49">
        <v>60</v>
      </c>
      <c r="G11" s="55">
        <v>0</v>
      </c>
      <c r="H11" s="56">
        <f t="shared" si="0"/>
        <v>0</v>
      </c>
      <c r="I11" s="56">
        <f t="shared" si="1"/>
        <v>60</v>
      </c>
      <c r="J11" s="56">
        <f t="shared" si="2"/>
        <v>0</v>
      </c>
      <c r="K11" s="56">
        <f t="shared" si="3"/>
        <v>0</v>
      </c>
      <c r="L11" s="56">
        <f t="shared" si="4"/>
        <v>0</v>
      </c>
      <c r="M11" s="56">
        <f t="shared" si="5"/>
        <v>0</v>
      </c>
      <c r="N11" s="56">
        <f t="shared" si="6"/>
        <v>0</v>
      </c>
      <c r="O11" s="56">
        <f t="shared" si="7"/>
        <v>0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30" ht="16.5" hidden="1" x14ac:dyDescent="0.25">
      <c r="A12" s="48">
        <v>5</v>
      </c>
      <c r="B12" s="45"/>
      <c r="C12" s="43">
        <v>0</v>
      </c>
      <c r="D12" s="49">
        <v>0</v>
      </c>
      <c r="E12" s="49">
        <v>0</v>
      </c>
      <c r="F12" s="49">
        <v>60</v>
      </c>
      <c r="G12" s="55">
        <v>0</v>
      </c>
      <c r="H12" s="56">
        <f t="shared" si="0"/>
        <v>0</v>
      </c>
      <c r="I12" s="56">
        <f t="shared" si="1"/>
        <v>60</v>
      </c>
      <c r="J12" s="56">
        <f t="shared" si="2"/>
        <v>0</v>
      </c>
      <c r="K12" s="56">
        <f t="shared" si="3"/>
        <v>0</v>
      </c>
      <c r="L12" s="56">
        <f t="shared" si="4"/>
        <v>0</v>
      </c>
      <c r="M12" s="56">
        <f t="shared" si="5"/>
        <v>0</v>
      </c>
      <c r="N12" s="56">
        <f t="shared" si="6"/>
        <v>0</v>
      </c>
      <c r="O12" s="56">
        <f t="shared" si="7"/>
        <v>0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30" ht="16.5" hidden="1" x14ac:dyDescent="0.3">
      <c r="A13" s="44">
        <v>6</v>
      </c>
      <c r="B13" s="45"/>
      <c r="C13" s="43">
        <v>0</v>
      </c>
      <c r="D13" s="32">
        <v>0</v>
      </c>
      <c r="E13" s="32">
        <v>0</v>
      </c>
      <c r="F13" s="32">
        <v>60</v>
      </c>
      <c r="G13" s="57">
        <v>0</v>
      </c>
      <c r="H13" s="56">
        <f t="shared" si="0"/>
        <v>0</v>
      </c>
      <c r="I13" s="56">
        <f t="shared" si="1"/>
        <v>60</v>
      </c>
      <c r="J13" s="56">
        <f t="shared" si="2"/>
        <v>0</v>
      </c>
      <c r="K13" s="56">
        <f t="shared" si="3"/>
        <v>0</v>
      </c>
      <c r="L13" s="56">
        <f t="shared" si="4"/>
        <v>0</v>
      </c>
      <c r="M13" s="58">
        <f t="shared" si="5"/>
        <v>0</v>
      </c>
      <c r="N13" s="56">
        <f t="shared" si="6"/>
        <v>0</v>
      </c>
      <c r="O13" s="56">
        <f t="shared" si="7"/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30" ht="16.5" hidden="1" x14ac:dyDescent="0.3">
      <c r="A14" s="24">
        <v>7</v>
      </c>
      <c r="B14" s="45"/>
      <c r="C14" s="43">
        <v>0</v>
      </c>
      <c r="D14" s="32">
        <v>0</v>
      </c>
      <c r="E14" s="32">
        <v>0</v>
      </c>
      <c r="F14" s="32">
        <v>60</v>
      </c>
      <c r="G14" s="57">
        <v>0</v>
      </c>
      <c r="H14" s="56">
        <f t="shared" si="0"/>
        <v>0</v>
      </c>
      <c r="I14" s="56">
        <f t="shared" si="1"/>
        <v>60</v>
      </c>
      <c r="J14" s="56">
        <f t="shared" si="2"/>
        <v>0</v>
      </c>
      <c r="K14" s="56">
        <f t="shared" si="3"/>
        <v>0</v>
      </c>
      <c r="L14" s="56">
        <f t="shared" si="4"/>
        <v>0</v>
      </c>
      <c r="M14" s="58">
        <f t="shared" si="5"/>
        <v>0</v>
      </c>
      <c r="N14" s="56">
        <f t="shared" si="6"/>
        <v>0</v>
      </c>
      <c r="O14" s="56">
        <f t="shared" si="7"/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30" ht="16.5" hidden="1" x14ac:dyDescent="0.3">
      <c r="A15" s="44">
        <v>8</v>
      </c>
      <c r="B15" s="45"/>
      <c r="C15" s="43">
        <v>0</v>
      </c>
      <c r="D15" s="32">
        <v>0</v>
      </c>
      <c r="E15" s="32">
        <v>0</v>
      </c>
      <c r="F15" s="32">
        <v>60</v>
      </c>
      <c r="G15" s="57">
        <v>0</v>
      </c>
      <c r="H15" s="56">
        <f t="shared" si="0"/>
        <v>0</v>
      </c>
      <c r="I15" s="56">
        <f t="shared" si="1"/>
        <v>60</v>
      </c>
      <c r="J15" s="56">
        <f t="shared" si="2"/>
        <v>0</v>
      </c>
      <c r="K15" s="56">
        <f t="shared" si="3"/>
        <v>0</v>
      </c>
      <c r="L15" s="56">
        <f t="shared" si="4"/>
        <v>0</v>
      </c>
      <c r="M15" s="58">
        <f t="shared" si="5"/>
        <v>0</v>
      </c>
      <c r="N15" s="56">
        <f t="shared" si="6"/>
        <v>0</v>
      </c>
      <c r="O15" s="56">
        <f t="shared" si="7"/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30" ht="16.5" hidden="1" x14ac:dyDescent="0.3">
      <c r="A16" s="24">
        <v>9</v>
      </c>
      <c r="B16" s="45"/>
      <c r="C16" s="43">
        <v>0</v>
      </c>
      <c r="D16" s="32">
        <v>0</v>
      </c>
      <c r="E16" s="32">
        <v>0</v>
      </c>
      <c r="F16" s="32">
        <v>60</v>
      </c>
      <c r="G16" s="57">
        <v>0</v>
      </c>
      <c r="H16" s="56">
        <f t="shared" si="0"/>
        <v>0</v>
      </c>
      <c r="I16" s="56">
        <f t="shared" si="1"/>
        <v>60</v>
      </c>
      <c r="J16" s="56">
        <f t="shared" si="2"/>
        <v>0</v>
      </c>
      <c r="K16" s="56">
        <f t="shared" si="3"/>
        <v>0</v>
      </c>
      <c r="L16" s="56">
        <f t="shared" si="4"/>
        <v>0</v>
      </c>
      <c r="M16" s="58">
        <f t="shared" si="5"/>
        <v>0</v>
      </c>
      <c r="N16" s="56">
        <f t="shared" si="6"/>
        <v>0</v>
      </c>
      <c r="O16" s="56">
        <f t="shared" si="7"/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6.5" hidden="1" x14ac:dyDescent="0.3">
      <c r="A17" s="44">
        <v>10</v>
      </c>
      <c r="B17" s="45"/>
      <c r="C17" s="43">
        <v>0</v>
      </c>
      <c r="D17" s="32">
        <v>0</v>
      </c>
      <c r="E17" s="32">
        <v>0</v>
      </c>
      <c r="F17" s="32">
        <v>60</v>
      </c>
      <c r="G17" s="57">
        <v>0</v>
      </c>
      <c r="H17" s="56">
        <f t="shared" si="0"/>
        <v>0</v>
      </c>
      <c r="I17" s="56">
        <f t="shared" si="1"/>
        <v>60</v>
      </c>
      <c r="J17" s="56">
        <f t="shared" si="2"/>
        <v>0</v>
      </c>
      <c r="K17" s="56">
        <f t="shared" si="3"/>
        <v>0</v>
      </c>
      <c r="L17" s="56">
        <f t="shared" si="4"/>
        <v>0</v>
      </c>
      <c r="M17" s="58">
        <f t="shared" si="5"/>
        <v>0</v>
      </c>
      <c r="N17" s="56">
        <f t="shared" si="6"/>
        <v>0</v>
      </c>
      <c r="O17" s="56">
        <f t="shared" si="7"/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hidden="1" x14ac:dyDescent="0.3">
      <c r="A18" s="24">
        <v>11</v>
      </c>
      <c r="B18" s="45"/>
      <c r="C18" s="43">
        <v>0</v>
      </c>
      <c r="D18" s="32">
        <v>0</v>
      </c>
      <c r="E18" s="32">
        <v>0</v>
      </c>
      <c r="F18" s="32">
        <v>60</v>
      </c>
      <c r="G18" s="57">
        <v>0</v>
      </c>
      <c r="H18" s="56">
        <f t="shared" si="0"/>
        <v>0</v>
      </c>
      <c r="I18" s="56">
        <f t="shared" si="1"/>
        <v>60</v>
      </c>
      <c r="J18" s="56">
        <f t="shared" si="2"/>
        <v>0</v>
      </c>
      <c r="K18" s="56">
        <f t="shared" si="3"/>
        <v>0</v>
      </c>
      <c r="L18" s="56">
        <f t="shared" si="4"/>
        <v>0</v>
      </c>
      <c r="M18" s="58">
        <f t="shared" si="5"/>
        <v>0</v>
      </c>
      <c r="N18" s="56">
        <f t="shared" si="6"/>
        <v>0</v>
      </c>
      <c r="O18" s="56">
        <f t="shared" si="7"/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hidden="1" x14ac:dyDescent="0.3">
      <c r="A19" s="44">
        <v>12</v>
      </c>
      <c r="B19" s="45"/>
      <c r="C19" s="43">
        <v>0</v>
      </c>
      <c r="D19" s="32">
        <v>0</v>
      </c>
      <c r="E19" s="32">
        <v>0</v>
      </c>
      <c r="F19" s="32">
        <v>60</v>
      </c>
      <c r="G19" s="57">
        <v>0</v>
      </c>
      <c r="H19" s="56">
        <f t="shared" si="0"/>
        <v>0</v>
      </c>
      <c r="I19" s="56">
        <f t="shared" si="1"/>
        <v>60</v>
      </c>
      <c r="J19" s="56">
        <f t="shared" si="2"/>
        <v>0</v>
      </c>
      <c r="K19" s="56">
        <f t="shared" si="3"/>
        <v>0</v>
      </c>
      <c r="L19" s="56">
        <f t="shared" si="4"/>
        <v>0</v>
      </c>
      <c r="M19" s="58">
        <f t="shared" si="5"/>
        <v>0</v>
      </c>
      <c r="N19" s="56">
        <f t="shared" si="6"/>
        <v>0</v>
      </c>
      <c r="O19" s="56">
        <f t="shared" si="7"/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6.5" hidden="1" x14ac:dyDescent="0.3">
      <c r="A20" s="24">
        <v>13</v>
      </c>
      <c r="B20" s="45"/>
      <c r="C20" s="43">
        <v>0</v>
      </c>
      <c r="D20" s="32">
        <v>0</v>
      </c>
      <c r="E20" s="32">
        <v>0</v>
      </c>
      <c r="F20" s="32">
        <v>60</v>
      </c>
      <c r="G20" s="57">
        <v>0</v>
      </c>
      <c r="H20" s="56">
        <f t="shared" si="0"/>
        <v>0</v>
      </c>
      <c r="I20" s="56">
        <f t="shared" si="1"/>
        <v>60</v>
      </c>
      <c r="J20" s="56">
        <f t="shared" si="2"/>
        <v>0</v>
      </c>
      <c r="K20" s="56">
        <f t="shared" si="3"/>
        <v>0</v>
      </c>
      <c r="L20" s="56">
        <f t="shared" si="4"/>
        <v>0</v>
      </c>
      <c r="M20" s="58">
        <f t="shared" si="5"/>
        <v>0</v>
      </c>
      <c r="N20" s="56">
        <f t="shared" si="6"/>
        <v>0</v>
      </c>
      <c r="O20" s="56">
        <f t="shared" si="7"/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hidden="1" x14ac:dyDescent="0.3">
      <c r="A21" s="44">
        <v>14</v>
      </c>
      <c r="B21" s="45"/>
      <c r="C21" s="43">
        <v>0</v>
      </c>
      <c r="D21" s="32">
        <v>0</v>
      </c>
      <c r="E21" s="32">
        <v>0</v>
      </c>
      <c r="F21" s="32">
        <v>60</v>
      </c>
      <c r="G21" s="57">
        <v>0</v>
      </c>
      <c r="H21" s="56">
        <f t="shared" si="0"/>
        <v>0</v>
      </c>
      <c r="I21" s="56">
        <f t="shared" si="1"/>
        <v>60</v>
      </c>
      <c r="J21" s="56">
        <f t="shared" si="2"/>
        <v>0</v>
      </c>
      <c r="K21" s="56">
        <f t="shared" si="3"/>
        <v>0</v>
      </c>
      <c r="L21" s="56">
        <f t="shared" si="4"/>
        <v>0</v>
      </c>
      <c r="M21" s="58">
        <f t="shared" si="5"/>
        <v>0</v>
      </c>
      <c r="N21" s="56">
        <f t="shared" si="6"/>
        <v>0</v>
      </c>
      <c r="O21" s="56">
        <f t="shared" si="7"/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6.5" hidden="1" x14ac:dyDescent="0.3">
      <c r="A22" s="24">
        <v>15</v>
      </c>
      <c r="B22" s="45"/>
      <c r="C22" s="43">
        <v>0</v>
      </c>
      <c r="D22" s="32">
        <v>0</v>
      </c>
      <c r="E22" s="32">
        <v>0</v>
      </c>
      <c r="F22" s="32">
        <v>60</v>
      </c>
      <c r="G22" s="57">
        <v>0</v>
      </c>
      <c r="H22" s="56">
        <f t="shared" si="0"/>
        <v>0</v>
      </c>
      <c r="I22" s="56">
        <f t="shared" si="1"/>
        <v>60</v>
      </c>
      <c r="J22" s="56">
        <f t="shared" si="2"/>
        <v>0</v>
      </c>
      <c r="K22" s="56">
        <f t="shared" si="3"/>
        <v>0</v>
      </c>
      <c r="L22" s="56">
        <f t="shared" si="4"/>
        <v>0</v>
      </c>
      <c r="M22" s="58">
        <f t="shared" si="5"/>
        <v>0</v>
      </c>
      <c r="N22" s="56">
        <f t="shared" si="6"/>
        <v>0</v>
      </c>
      <c r="O22" s="56">
        <f t="shared" si="7"/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6.5" hidden="1" x14ac:dyDescent="0.3">
      <c r="A23" s="44">
        <v>16</v>
      </c>
      <c r="B23" s="45"/>
      <c r="C23" s="43">
        <v>0</v>
      </c>
      <c r="D23" s="32">
        <v>0</v>
      </c>
      <c r="E23" s="32">
        <v>0</v>
      </c>
      <c r="F23" s="32">
        <v>60</v>
      </c>
      <c r="G23" s="57">
        <v>0</v>
      </c>
      <c r="H23" s="56">
        <f t="shared" si="0"/>
        <v>0</v>
      </c>
      <c r="I23" s="56">
        <f t="shared" si="1"/>
        <v>60</v>
      </c>
      <c r="J23" s="56">
        <f t="shared" si="2"/>
        <v>0</v>
      </c>
      <c r="K23" s="56">
        <f t="shared" si="3"/>
        <v>0</v>
      </c>
      <c r="L23" s="56">
        <f t="shared" si="4"/>
        <v>0</v>
      </c>
      <c r="M23" s="58">
        <f t="shared" si="5"/>
        <v>0</v>
      </c>
      <c r="N23" s="56">
        <f t="shared" si="6"/>
        <v>0</v>
      </c>
      <c r="O23" s="56">
        <f t="shared" si="7"/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5" hidden="1" x14ac:dyDescent="0.3">
      <c r="A24" s="24">
        <v>17</v>
      </c>
      <c r="B24" s="45"/>
      <c r="C24" s="43">
        <v>0</v>
      </c>
      <c r="D24" s="32">
        <v>0</v>
      </c>
      <c r="E24" s="32">
        <v>0</v>
      </c>
      <c r="F24" s="32">
        <v>60</v>
      </c>
      <c r="G24" s="57">
        <v>0</v>
      </c>
      <c r="H24" s="56">
        <f t="shared" si="0"/>
        <v>0</v>
      </c>
      <c r="I24" s="56">
        <f t="shared" si="1"/>
        <v>60</v>
      </c>
      <c r="J24" s="56">
        <f t="shared" si="2"/>
        <v>0</v>
      </c>
      <c r="K24" s="56">
        <f t="shared" si="3"/>
        <v>0</v>
      </c>
      <c r="L24" s="56">
        <f t="shared" si="4"/>
        <v>0</v>
      </c>
      <c r="M24" s="58">
        <f t="shared" si="5"/>
        <v>0</v>
      </c>
      <c r="N24" s="56">
        <f t="shared" si="6"/>
        <v>0</v>
      </c>
      <c r="O24" s="56">
        <f t="shared" si="7"/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6.5" hidden="1" x14ac:dyDescent="0.3">
      <c r="A25" s="44">
        <v>18</v>
      </c>
      <c r="B25" s="45"/>
      <c r="C25" s="43">
        <v>0</v>
      </c>
      <c r="D25" s="32">
        <v>0</v>
      </c>
      <c r="E25" s="32">
        <v>0</v>
      </c>
      <c r="F25" s="32">
        <v>60</v>
      </c>
      <c r="G25" s="57">
        <v>0</v>
      </c>
      <c r="H25" s="56">
        <f t="shared" si="0"/>
        <v>0</v>
      </c>
      <c r="I25" s="56">
        <f t="shared" si="1"/>
        <v>60</v>
      </c>
      <c r="J25" s="56">
        <f t="shared" si="2"/>
        <v>0</v>
      </c>
      <c r="K25" s="56">
        <f t="shared" si="3"/>
        <v>0</v>
      </c>
      <c r="L25" s="56">
        <f t="shared" si="4"/>
        <v>0</v>
      </c>
      <c r="M25" s="58">
        <f t="shared" si="5"/>
        <v>0</v>
      </c>
      <c r="N25" s="56">
        <f t="shared" si="6"/>
        <v>0</v>
      </c>
      <c r="O25" s="56">
        <f t="shared" si="7"/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6.5" hidden="1" x14ac:dyDescent="0.3">
      <c r="A26" s="24">
        <v>19</v>
      </c>
      <c r="B26" s="45"/>
      <c r="C26" s="43">
        <v>0</v>
      </c>
      <c r="D26" s="32">
        <v>0</v>
      </c>
      <c r="E26" s="32">
        <v>0</v>
      </c>
      <c r="F26" s="32">
        <v>60</v>
      </c>
      <c r="G26" s="57">
        <v>0</v>
      </c>
      <c r="H26" s="56">
        <f t="shared" si="0"/>
        <v>0</v>
      </c>
      <c r="I26" s="56">
        <f t="shared" si="1"/>
        <v>60</v>
      </c>
      <c r="J26" s="56">
        <f t="shared" si="2"/>
        <v>0</v>
      </c>
      <c r="K26" s="56">
        <f t="shared" si="3"/>
        <v>0</v>
      </c>
      <c r="L26" s="56">
        <f t="shared" si="4"/>
        <v>0</v>
      </c>
      <c r="M26" s="58">
        <f t="shared" si="5"/>
        <v>0</v>
      </c>
      <c r="N26" s="56">
        <f t="shared" si="6"/>
        <v>0</v>
      </c>
      <c r="O26" s="56">
        <f t="shared" si="7"/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6.5" hidden="1" x14ac:dyDescent="0.3">
      <c r="A27" s="44">
        <v>20</v>
      </c>
      <c r="B27" s="45"/>
      <c r="C27" s="43">
        <v>0</v>
      </c>
      <c r="D27" s="32">
        <v>0</v>
      </c>
      <c r="E27" s="32">
        <v>0</v>
      </c>
      <c r="F27" s="32">
        <v>60</v>
      </c>
      <c r="G27" s="57">
        <v>0</v>
      </c>
      <c r="H27" s="56">
        <f t="shared" si="0"/>
        <v>0</v>
      </c>
      <c r="I27" s="56">
        <f t="shared" si="1"/>
        <v>60</v>
      </c>
      <c r="J27" s="56">
        <f t="shared" si="2"/>
        <v>0</v>
      </c>
      <c r="K27" s="56">
        <f t="shared" si="3"/>
        <v>0</v>
      </c>
      <c r="L27" s="56">
        <f t="shared" si="4"/>
        <v>0</v>
      </c>
      <c r="M27" s="58">
        <f t="shared" si="5"/>
        <v>0</v>
      </c>
      <c r="N27" s="56">
        <f t="shared" si="6"/>
        <v>0</v>
      </c>
      <c r="O27" s="56">
        <f t="shared" si="7"/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6.5" hidden="1" x14ac:dyDescent="0.3">
      <c r="A28" s="24">
        <v>21</v>
      </c>
      <c r="B28" s="45"/>
      <c r="C28" s="43">
        <v>0</v>
      </c>
      <c r="D28" s="32">
        <v>0</v>
      </c>
      <c r="E28" s="32">
        <v>0</v>
      </c>
      <c r="F28" s="32">
        <v>60</v>
      </c>
      <c r="G28" s="57">
        <v>0</v>
      </c>
      <c r="H28" s="56">
        <f t="shared" si="0"/>
        <v>0</v>
      </c>
      <c r="I28" s="56">
        <f t="shared" si="1"/>
        <v>60</v>
      </c>
      <c r="J28" s="56">
        <f t="shared" si="2"/>
        <v>0</v>
      </c>
      <c r="K28" s="56">
        <f t="shared" si="3"/>
        <v>0</v>
      </c>
      <c r="L28" s="56">
        <f t="shared" si="4"/>
        <v>0</v>
      </c>
      <c r="M28" s="58">
        <f t="shared" si="5"/>
        <v>0</v>
      </c>
      <c r="N28" s="56">
        <f t="shared" si="6"/>
        <v>0</v>
      </c>
      <c r="O28" s="56">
        <f t="shared" si="7"/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6.5" hidden="1" x14ac:dyDescent="0.3">
      <c r="A29" s="44">
        <v>22</v>
      </c>
      <c r="B29" s="45"/>
      <c r="C29" s="43">
        <v>0</v>
      </c>
      <c r="D29" s="32">
        <v>0</v>
      </c>
      <c r="E29" s="32">
        <v>0</v>
      </c>
      <c r="F29" s="32">
        <v>60</v>
      </c>
      <c r="G29" s="57">
        <v>0</v>
      </c>
      <c r="H29" s="56">
        <f t="shared" si="0"/>
        <v>0</v>
      </c>
      <c r="I29" s="56">
        <f t="shared" si="1"/>
        <v>60</v>
      </c>
      <c r="J29" s="56">
        <f t="shared" si="2"/>
        <v>0</v>
      </c>
      <c r="K29" s="56">
        <f t="shared" si="3"/>
        <v>0</v>
      </c>
      <c r="L29" s="56">
        <f t="shared" si="4"/>
        <v>0</v>
      </c>
      <c r="M29" s="58">
        <f t="shared" si="5"/>
        <v>0</v>
      </c>
      <c r="N29" s="56">
        <f t="shared" si="6"/>
        <v>0</v>
      </c>
      <c r="O29" s="56">
        <f t="shared" si="7"/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6.5" hidden="1" x14ac:dyDescent="0.3">
      <c r="A30" s="24">
        <v>23</v>
      </c>
      <c r="B30" s="45"/>
      <c r="C30" s="43">
        <v>0</v>
      </c>
      <c r="D30" s="32">
        <v>0</v>
      </c>
      <c r="E30" s="32">
        <v>0</v>
      </c>
      <c r="F30" s="32">
        <v>60</v>
      </c>
      <c r="G30" s="57">
        <v>0</v>
      </c>
      <c r="H30" s="56">
        <f t="shared" si="0"/>
        <v>0</v>
      </c>
      <c r="I30" s="56">
        <f t="shared" si="1"/>
        <v>60</v>
      </c>
      <c r="J30" s="56">
        <f t="shared" si="2"/>
        <v>0</v>
      </c>
      <c r="K30" s="56">
        <f t="shared" si="3"/>
        <v>0</v>
      </c>
      <c r="L30" s="56">
        <f t="shared" si="4"/>
        <v>0</v>
      </c>
      <c r="M30" s="58">
        <f t="shared" si="5"/>
        <v>0</v>
      </c>
      <c r="N30" s="56">
        <f t="shared" si="6"/>
        <v>0</v>
      </c>
      <c r="O30" s="56">
        <f t="shared" si="7"/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6.5" hidden="1" x14ac:dyDescent="0.3">
      <c r="A31" s="44">
        <v>24</v>
      </c>
      <c r="B31" s="45"/>
      <c r="C31" s="43">
        <v>0</v>
      </c>
      <c r="D31" s="32">
        <v>0</v>
      </c>
      <c r="E31" s="32">
        <v>0</v>
      </c>
      <c r="F31" s="32">
        <v>60</v>
      </c>
      <c r="G31" s="57">
        <v>0</v>
      </c>
      <c r="H31" s="56">
        <f t="shared" si="0"/>
        <v>0</v>
      </c>
      <c r="I31" s="56">
        <f t="shared" si="1"/>
        <v>60</v>
      </c>
      <c r="J31" s="56">
        <f t="shared" si="2"/>
        <v>0</v>
      </c>
      <c r="K31" s="56">
        <f t="shared" si="3"/>
        <v>0</v>
      </c>
      <c r="L31" s="56">
        <f t="shared" si="4"/>
        <v>0</v>
      </c>
      <c r="M31" s="58">
        <f t="shared" si="5"/>
        <v>0</v>
      </c>
      <c r="N31" s="56">
        <f t="shared" si="6"/>
        <v>0</v>
      </c>
      <c r="O31" s="56">
        <f t="shared" si="7"/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6.5" hidden="1" x14ac:dyDescent="0.3">
      <c r="A32" s="24">
        <v>25</v>
      </c>
      <c r="B32" s="45"/>
      <c r="C32" s="43">
        <v>0</v>
      </c>
      <c r="D32" s="32">
        <v>0</v>
      </c>
      <c r="E32" s="32">
        <v>0</v>
      </c>
      <c r="F32" s="32">
        <v>60</v>
      </c>
      <c r="G32" s="57">
        <v>0</v>
      </c>
      <c r="H32" s="56">
        <f t="shared" si="0"/>
        <v>0</v>
      </c>
      <c r="I32" s="56">
        <f t="shared" si="1"/>
        <v>60</v>
      </c>
      <c r="J32" s="56">
        <f t="shared" si="2"/>
        <v>0</v>
      </c>
      <c r="K32" s="56">
        <f t="shared" si="3"/>
        <v>0</v>
      </c>
      <c r="L32" s="56">
        <f t="shared" si="4"/>
        <v>0</v>
      </c>
      <c r="M32" s="58">
        <f t="shared" si="5"/>
        <v>0</v>
      </c>
      <c r="N32" s="56">
        <f t="shared" si="6"/>
        <v>0</v>
      </c>
      <c r="O32" s="56">
        <f t="shared" si="7"/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hidden="1" x14ac:dyDescent="0.3">
      <c r="A33" s="44">
        <v>26</v>
      </c>
      <c r="B33" s="45"/>
      <c r="C33" s="43">
        <v>0</v>
      </c>
      <c r="D33" s="32">
        <v>0</v>
      </c>
      <c r="E33" s="32">
        <v>0</v>
      </c>
      <c r="F33" s="32">
        <v>60</v>
      </c>
      <c r="G33" s="57">
        <v>0</v>
      </c>
      <c r="H33" s="56">
        <f t="shared" si="0"/>
        <v>0</v>
      </c>
      <c r="I33" s="56">
        <f t="shared" si="1"/>
        <v>60</v>
      </c>
      <c r="J33" s="56">
        <f t="shared" si="2"/>
        <v>0</v>
      </c>
      <c r="K33" s="56">
        <f t="shared" si="3"/>
        <v>0</v>
      </c>
      <c r="L33" s="56">
        <f t="shared" si="4"/>
        <v>0</v>
      </c>
      <c r="M33" s="58">
        <f t="shared" si="5"/>
        <v>0</v>
      </c>
      <c r="N33" s="56">
        <f t="shared" si="6"/>
        <v>0</v>
      </c>
      <c r="O33" s="56">
        <f t="shared" si="7"/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6.5" x14ac:dyDescent="0.3">
      <c r="A34" s="24"/>
      <c r="B34" s="46"/>
      <c r="C34" s="47"/>
      <c r="D34" s="47"/>
      <c r="E34" s="47"/>
      <c r="F34" s="6"/>
      <c r="G34" s="56"/>
      <c r="H34" s="56"/>
      <c r="I34" s="56"/>
      <c r="J34" s="59"/>
      <c r="K34" s="56"/>
      <c r="L34" s="59"/>
      <c r="M34" s="56">
        <f>SUM(M8:M33)</f>
        <v>0</v>
      </c>
      <c r="N34" s="56">
        <f>SUM(N8:N33)</f>
        <v>0</v>
      </c>
      <c r="O34" s="56">
        <f>SUM(O8:O33)</f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6.5" x14ac:dyDescent="0.3">
      <c r="A35" s="39"/>
      <c r="B35" s="10"/>
      <c r="C35" s="11"/>
      <c r="D35" s="11"/>
      <c r="E35" s="11"/>
      <c r="F35" s="12"/>
      <c r="G35" s="12"/>
      <c r="H35" s="12"/>
      <c r="I35" s="12"/>
      <c r="J35" s="11"/>
      <c r="K35" s="16"/>
      <c r="L35" s="17"/>
      <c r="M35" s="12"/>
      <c r="N35" s="27"/>
      <c r="O35" s="27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6.5" x14ac:dyDescent="0.3">
      <c r="A36" s="39"/>
      <c r="B36" s="78" t="s">
        <v>20</v>
      </c>
      <c r="C36" s="78"/>
      <c r="D36" s="11"/>
      <c r="E36" s="11"/>
      <c r="F36" s="12"/>
      <c r="G36" s="12"/>
      <c r="H36" s="12"/>
      <c r="I36" s="12"/>
      <c r="J36" s="11"/>
      <c r="K36" s="16"/>
      <c r="L36" s="17"/>
      <c r="M36" s="12"/>
      <c r="N36" s="27"/>
      <c r="O36" s="27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6.5" x14ac:dyDescent="0.3">
      <c r="A37" s="39"/>
      <c r="B37" s="23" t="s">
        <v>19</v>
      </c>
      <c r="C37" s="60">
        <v>0</v>
      </c>
      <c r="D37" s="11"/>
      <c r="E37" s="11"/>
      <c r="F37" s="12"/>
      <c r="G37" s="12"/>
      <c r="H37" s="12"/>
      <c r="I37" s="12"/>
      <c r="J37" s="11"/>
      <c r="K37" s="16"/>
      <c r="L37" s="17"/>
      <c r="M37" s="12"/>
      <c r="N37" s="27"/>
      <c r="O37" s="2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6.5" x14ac:dyDescent="0.3">
      <c r="A38" s="39"/>
      <c r="B38" s="24" t="s">
        <v>6</v>
      </c>
      <c r="C38" s="51">
        <v>0</v>
      </c>
      <c r="D38" s="11"/>
      <c r="E38" s="11"/>
      <c r="F38" s="12"/>
      <c r="G38" s="12"/>
      <c r="H38" s="12"/>
      <c r="I38" s="12"/>
      <c r="J38" s="11"/>
      <c r="K38" s="16"/>
      <c r="L38" s="17"/>
      <c r="M38" s="12"/>
      <c r="N38" s="27"/>
      <c r="O38" s="27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6.5" x14ac:dyDescent="0.3">
      <c r="A39" s="39"/>
      <c r="B39" s="24" t="s">
        <v>7</v>
      </c>
      <c r="C39" s="58">
        <f>ROUND((C37*C38),0)</f>
        <v>0</v>
      </c>
      <c r="D39" s="11"/>
      <c r="E39" s="11"/>
      <c r="F39" s="12"/>
      <c r="G39" s="12"/>
      <c r="H39" s="12"/>
      <c r="I39" s="12"/>
      <c r="J39" s="11"/>
      <c r="K39" s="16"/>
      <c r="L39" s="17"/>
      <c r="M39" s="12"/>
      <c r="N39" s="27"/>
      <c r="O39" s="27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6.5" x14ac:dyDescent="0.3">
      <c r="A40" s="39"/>
      <c r="B40" s="10"/>
      <c r="C40" s="11"/>
      <c r="D40" s="11"/>
      <c r="E40" s="11"/>
      <c r="F40" s="12"/>
      <c r="G40" s="12"/>
      <c r="H40" s="12"/>
      <c r="I40" s="12"/>
      <c r="J40" s="11"/>
      <c r="K40" s="16"/>
      <c r="L40" s="17"/>
      <c r="M40" s="12"/>
      <c r="N40" s="27"/>
      <c r="O40" s="27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6.5" x14ac:dyDescent="0.3">
      <c r="A41" s="39"/>
      <c r="B41" s="79" t="s">
        <v>15</v>
      </c>
      <c r="C41" s="80"/>
      <c r="D41" s="11"/>
      <c r="E41" s="11"/>
      <c r="F41" s="12"/>
      <c r="G41" s="12"/>
      <c r="H41" s="12"/>
      <c r="I41" s="12"/>
      <c r="J41" s="11"/>
      <c r="K41" s="12"/>
      <c r="L41" s="11"/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6.5" x14ac:dyDescent="0.3">
      <c r="A42" s="39"/>
      <c r="B42" s="23" t="s">
        <v>11</v>
      </c>
      <c r="C42" s="60">
        <v>0</v>
      </c>
      <c r="D42" s="1"/>
      <c r="E42" s="28"/>
      <c r="F42" s="28"/>
      <c r="G42" s="29"/>
      <c r="H42" s="14"/>
      <c r="I42" s="14"/>
      <c r="J42" s="1"/>
      <c r="K42" s="7"/>
      <c r="L42" s="21"/>
      <c r="M42" s="7">
        <v>440</v>
      </c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6.5" x14ac:dyDescent="0.3">
      <c r="A43" s="39"/>
      <c r="B43" s="24" t="s">
        <v>6</v>
      </c>
      <c r="C43" s="51">
        <v>0</v>
      </c>
      <c r="D43" s="16"/>
      <c r="E43" s="22"/>
      <c r="F43" s="22"/>
      <c r="G43" s="16"/>
      <c r="H43" s="14"/>
      <c r="I43" s="14"/>
      <c r="J43" s="1"/>
      <c r="K43" s="7"/>
      <c r="L43" s="21"/>
      <c r="M43" s="7">
        <v>973</v>
      </c>
      <c r="N43" s="7"/>
      <c r="O43" s="7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6.5" x14ac:dyDescent="0.3">
      <c r="A44" s="39"/>
      <c r="B44" s="24" t="s">
        <v>7</v>
      </c>
      <c r="C44" s="58">
        <f>ROUND((C42*C43),0)</f>
        <v>0</v>
      </c>
      <c r="D44" s="9"/>
      <c r="E44" s="9"/>
      <c r="F44" s="21"/>
      <c r="G44" s="7"/>
      <c r="H44">
        <v>2408</v>
      </c>
      <c r="I44">
        <v>141105</v>
      </c>
      <c r="J44" s="1"/>
      <c r="K44" s="7"/>
      <c r="L44" s="21"/>
      <c r="M44" s="7">
        <f>SUM(M42:M43)</f>
        <v>1413</v>
      </c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6.5" x14ac:dyDescent="0.3">
      <c r="A45" s="39"/>
      <c r="B45" s="39"/>
      <c r="C45" s="19"/>
      <c r="D45" s="9"/>
      <c r="E45" s="9"/>
      <c r="F45" s="21"/>
      <c r="G45" s="7"/>
      <c r="I45">
        <v>1248141</v>
      </c>
      <c r="J45" s="1"/>
      <c r="K45" s="7"/>
      <c r="L45" s="21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6.5" x14ac:dyDescent="0.3">
      <c r="A46" s="39"/>
      <c r="B46" s="2"/>
      <c r="C46" s="9" t="s">
        <v>22</v>
      </c>
      <c r="D46" s="9"/>
      <c r="E46" s="9"/>
      <c r="F46" s="21"/>
      <c r="G46" s="7"/>
      <c r="I46">
        <f>SUM(I44:I45)</f>
        <v>1389246</v>
      </c>
      <c r="J46" s="1"/>
      <c r="K46" s="7"/>
      <c r="L46" s="21"/>
      <c r="M46" s="7"/>
      <c r="N46" s="75">
        <v>141105</v>
      </c>
      <c r="O46" s="7">
        <v>1399829</v>
      </c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6.5" x14ac:dyDescent="0.3">
      <c r="A47" s="39"/>
      <c r="B47" s="2" t="s">
        <v>13</v>
      </c>
      <c r="C47" s="52">
        <f>C4</f>
        <v>1390208</v>
      </c>
      <c r="D47" s="19"/>
      <c r="E47" s="19"/>
      <c r="F47" s="19"/>
      <c r="G47" s="19"/>
      <c r="J47" s="1"/>
      <c r="K47" s="7"/>
      <c r="L47" s="18"/>
      <c r="M47" s="7"/>
      <c r="N47" s="75">
        <v>1248141</v>
      </c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 x14ac:dyDescent="0.3">
      <c r="A48" s="39"/>
      <c r="B48" s="2" t="s">
        <v>14</v>
      </c>
      <c r="C48" s="52">
        <f>N34</f>
        <v>0</v>
      </c>
      <c r="D48" s="19"/>
      <c r="E48" s="19"/>
      <c r="F48" s="19"/>
      <c r="G48" s="19"/>
      <c r="I48" s="74">
        <f>I46/1603.47</f>
        <v>866.39974555183449</v>
      </c>
      <c r="J48" s="1"/>
      <c r="K48" s="7"/>
      <c r="L48" s="20"/>
      <c r="M48" s="7"/>
      <c r="N48" s="75">
        <v>10583</v>
      </c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3" x14ac:dyDescent="0.3">
      <c r="A49" s="39"/>
      <c r="B49" s="2" t="s">
        <v>21</v>
      </c>
      <c r="C49" s="52">
        <f>C39</f>
        <v>0</v>
      </c>
      <c r="D49" s="19"/>
      <c r="E49" s="19"/>
      <c r="F49" s="19"/>
      <c r="G49" s="19"/>
      <c r="H49" s="20"/>
      <c r="I49" s="20"/>
      <c r="J49" s="1"/>
      <c r="K49" s="7"/>
      <c r="L49" s="20"/>
      <c r="M49" s="7"/>
      <c r="N49" s="76">
        <f>SUM(N46:N48)</f>
        <v>1399829</v>
      </c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6.5" x14ac:dyDescent="0.3">
      <c r="A50" s="1"/>
      <c r="B50" s="2" t="s">
        <v>12</v>
      </c>
      <c r="C50" s="52">
        <f>C44</f>
        <v>0</v>
      </c>
      <c r="D50" s="19"/>
      <c r="E50" s="19"/>
      <c r="F50" s="19"/>
      <c r="G50" s="19"/>
      <c r="H50" s="20"/>
      <c r="I50" s="20"/>
      <c r="J50" s="1"/>
      <c r="K50" s="7"/>
      <c r="L50" s="20"/>
      <c r="M50" s="19">
        <f>C2</f>
        <v>1603.47</v>
      </c>
      <c r="N50" s="7">
        <f>N49/M50</f>
        <v>872.99980666928593</v>
      </c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6.5" x14ac:dyDescent="0.3">
      <c r="A51" s="1"/>
      <c r="B51" s="13" t="s">
        <v>8</v>
      </c>
      <c r="C51" s="61">
        <f>C47+C48+C49+C50</f>
        <v>1390208</v>
      </c>
      <c r="D51" s="18"/>
      <c r="E51" s="1"/>
      <c r="F51" s="18"/>
      <c r="G51" s="7"/>
      <c r="H51" s="7"/>
      <c r="I51" s="7"/>
      <c r="J51" s="1"/>
      <c r="K51" s="7"/>
      <c r="L51" s="1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6.5" x14ac:dyDescent="0.3">
      <c r="A52" s="1"/>
      <c r="B52" s="13" t="s">
        <v>9</v>
      </c>
      <c r="C52" s="61">
        <f>MROUND(C51*90%,1)</f>
        <v>1251187</v>
      </c>
      <c r="D52" s="20"/>
      <c r="E52" s="1"/>
      <c r="F52" s="18"/>
      <c r="G52" s="7"/>
      <c r="H52" s="33"/>
      <c r="I52" s="33"/>
      <c r="J52" s="1"/>
      <c r="K52" s="7"/>
      <c r="L52" s="1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6.5" x14ac:dyDescent="0.3">
      <c r="A53" s="1"/>
      <c r="B53" s="13" t="s">
        <v>10</v>
      </c>
      <c r="C53" s="61">
        <f>MROUND(C51*80%,1)</f>
        <v>1112166</v>
      </c>
      <c r="D53" s="20"/>
      <c r="E53" s="1"/>
      <c r="F53" s="18"/>
      <c r="G53" s="7"/>
      <c r="H53" s="33"/>
      <c r="I53" s="33"/>
      <c r="J53" s="1"/>
      <c r="K53" s="7"/>
      <c r="L53" s="1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6.5" x14ac:dyDescent="0.3">
      <c r="A54" s="1"/>
      <c r="B54" s="13" t="s">
        <v>25</v>
      </c>
      <c r="C54" s="61">
        <f>O34</f>
        <v>0</v>
      </c>
      <c r="D54" s="30"/>
      <c r="E54" s="1"/>
      <c r="F54" s="7"/>
      <c r="G54" s="7"/>
      <c r="H54" s="7"/>
      <c r="I54" s="7"/>
      <c r="J54" s="1"/>
      <c r="K54" s="7"/>
      <c r="L54" s="1"/>
      <c r="M54" s="7"/>
      <c r="N54" s="7"/>
      <c r="O54" s="34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6.5" x14ac:dyDescent="0.3">
      <c r="A55" s="1"/>
      <c r="B55" s="2"/>
      <c r="C55" s="1"/>
      <c r="D55" s="1"/>
      <c r="E55" s="1"/>
      <c r="F55" s="7"/>
      <c r="G55" s="7"/>
      <c r="H55" s="7"/>
      <c r="I55" s="7"/>
      <c r="J55" s="1"/>
      <c r="K55" s="7"/>
      <c r="L55" s="1"/>
      <c r="M55" s="7"/>
      <c r="N55" s="7"/>
      <c r="O55" s="34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6.5" x14ac:dyDescent="0.3">
      <c r="A56" s="1"/>
      <c r="B56" s="2"/>
      <c r="C56" s="1"/>
      <c r="D56" s="1"/>
      <c r="E56" s="1"/>
      <c r="F56" s="7"/>
      <c r="G56" s="7"/>
      <c r="H56" s="7"/>
      <c r="I56" s="7"/>
      <c r="J56" s="1"/>
      <c r="K56" s="7"/>
      <c r="L56" s="1"/>
      <c r="M56" s="7"/>
      <c r="N56" s="7"/>
      <c r="O56" s="34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6.5" x14ac:dyDescent="0.3">
      <c r="A57" s="1"/>
      <c r="B57" s="2"/>
      <c r="C57" s="1"/>
      <c r="D57" s="1"/>
      <c r="E57" s="1"/>
      <c r="F57" s="7"/>
      <c r="G57" s="7"/>
      <c r="H57" s="7"/>
      <c r="I57" s="7"/>
      <c r="J57" s="1"/>
      <c r="K57" s="7"/>
      <c r="L57" s="35"/>
      <c r="M57" s="7"/>
      <c r="N57" s="52">
        <v>1389246</v>
      </c>
      <c r="O57" s="34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6.5" x14ac:dyDescent="0.3">
      <c r="A58" s="1"/>
      <c r="B58" s="2"/>
      <c r="C58" s="1"/>
      <c r="D58" s="1"/>
      <c r="E58" s="1"/>
      <c r="F58" s="7"/>
      <c r="G58" s="7"/>
      <c r="H58" s="7"/>
      <c r="I58" s="7"/>
      <c r="J58" s="1"/>
      <c r="K58" s="7"/>
      <c r="L58" s="35"/>
      <c r="M58" s="7"/>
      <c r="N58" s="7"/>
      <c r="O58" s="34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6.5" x14ac:dyDescent="0.3">
      <c r="A59" s="1"/>
      <c r="B59" s="2"/>
      <c r="C59" s="1"/>
      <c r="D59" s="1"/>
      <c r="E59" s="1"/>
      <c r="F59" s="7"/>
      <c r="G59" s="7"/>
      <c r="H59" s="33"/>
      <c r="I59" s="33"/>
      <c r="J59" s="1"/>
      <c r="K59" s="7"/>
      <c r="L59" s="35"/>
      <c r="M59" s="7"/>
      <c r="N59" s="7"/>
      <c r="O59" s="34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6.5" x14ac:dyDescent="0.3">
      <c r="A60" s="1"/>
      <c r="B60" s="2"/>
      <c r="C60" s="1"/>
      <c r="D60" s="1"/>
      <c r="E60" s="1"/>
      <c r="F60" s="7"/>
      <c r="G60" s="7"/>
      <c r="H60" s="7"/>
      <c r="I60" s="7"/>
      <c r="J60" s="1"/>
      <c r="K60" s="7"/>
      <c r="L60" s="35"/>
      <c r="M60" s="7"/>
      <c r="N60" s="7"/>
      <c r="O60" s="34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6.5" x14ac:dyDescent="0.3">
      <c r="A61" s="1"/>
      <c r="B61" s="2"/>
      <c r="C61" s="1"/>
      <c r="D61" s="1"/>
      <c r="E61" s="1"/>
      <c r="F61" s="7"/>
      <c r="G61" s="7"/>
      <c r="H61" s="7"/>
      <c r="I61" s="7"/>
      <c r="J61" s="1"/>
      <c r="K61" s="7"/>
      <c r="L61" s="35"/>
      <c r="M61" s="7"/>
      <c r="N61" s="7"/>
      <c r="O61" s="34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6.5" x14ac:dyDescent="0.3">
      <c r="A62" s="1"/>
      <c r="B62" s="2"/>
      <c r="C62" s="1"/>
      <c r="D62" s="1"/>
      <c r="E62" s="1"/>
      <c r="F62" s="7"/>
      <c r="G62" s="7"/>
      <c r="H62" s="7"/>
      <c r="I62" s="7"/>
      <c r="J62" s="1"/>
      <c r="K62" s="7"/>
      <c r="L62" s="35"/>
      <c r="M62" s="7"/>
      <c r="N62" s="52">
        <v>1389246</v>
      </c>
      <c r="O62" s="34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 x14ac:dyDescent="0.3">
      <c r="A63" s="1"/>
      <c r="B63" s="2"/>
      <c r="C63" s="1"/>
      <c r="D63" s="1"/>
      <c r="E63" s="1"/>
      <c r="F63" s="7"/>
      <c r="G63" s="7"/>
      <c r="H63" s="7"/>
      <c r="I63" s="7"/>
      <c r="J63" s="1"/>
      <c r="K63" s="7"/>
      <c r="L63" s="35"/>
      <c r="M63" s="7"/>
      <c r="N63" s="7">
        <v>1603.47</v>
      </c>
      <c r="O63" s="34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6.5" x14ac:dyDescent="0.3">
      <c r="A64" s="1"/>
      <c r="B64" s="2"/>
      <c r="C64" s="1"/>
      <c r="D64" s="1"/>
      <c r="E64" s="1"/>
      <c r="F64" s="7"/>
      <c r="G64" s="7"/>
      <c r="H64" s="7"/>
      <c r="I64" s="7"/>
      <c r="J64" s="1"/>
      <c r="K64" s="7"/>
      <c r="L64" s="1"/>
      <c r="M64" s="7"/>
      <c r="N64" s="7">
        <f>N62/N63</f>
        <v>866.39974555183449</v>
      </c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6.5" x14ac:dyDescent="0.3">
      <c r="A65" s="1"/>
      <c r="B65" s="2"/>
      <c r="C65" s="1"/>
      <c r="D65" s="1"/>
      <c r="E65" s="1"/>
      <c r="F65" s="7"/>
      <c r="G65" s="7"/>
      <c r="H65" s="7"/>
      <c r="I65" s="7"/>
      <c r="J65" s="1"/>
      <c r="K65" s="7"/>
      <c r="L65" s="1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6.5" x14ac:dyDescent="0.3">
      <c r="A66" s="1"/>
      <c r="B66" s="1"/>
      <c r="C66" s="1"/>
      <c r="D66" s="1"/>
      <c r="E66" s="1"/>
      <c r="F66" s="7"/>
      <c r="G66" s="7"/>
      <c r="H66" s="7"/>
      <c r="I66" s="7"/>
      <c r="J66" s="1"/>
      <c r="K66" s="7"/>
      <c r="L66" s="1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6.5" x14ac:dyDescent="0.3">
      <c r="A67" s="1"/>
      <c r="B67" s="1"/>
      <c r="C67" s="1"/>
      <c r="D67" s="1"/>
      <c r="E67" s="1"/>
      <c r="F67" s="7"/>
      <c r="G67" s="7"/>
      <c r="H67" s="7"/>
      <c r="I67" s="7"/>
      <c r="J67" s="1"/>
      <c r="K67" s="7"/>
      <c r="L67" s="1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6.5" x14ac:dyDescent="0.3">
      <c r="A68" s="1"/>
      <c r="B68" s="1"/>
      <c r="C68" s="1"/>
      <c r="D68" s="1"/>
      <c r="E68" s="1"/>
      <c r="F68" s="7"/>
      <c r="G68" s="7"/>
      <c r="H68" s="7"/>
      <c r="I68" s="7"/>
      <c r="J68" s="1"/>
      <c r="K68" s="7"/>
      <c r="L68" s="1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6.5" x14ac:dyDescent="0.3">
      <c r="A69" s="1"/>
      <c r="B69" s="1"/>
      <c r="C69" s="1"/>
      <c r="D69" s="1"/>
      <c r="E69" s="1"/>
      <c r="F69" s="7"/>
      <c r="G69" s="7"/>
      <c r="H69" s="7"/>
      <c r="I69" s="7"/>
      <c r="J69" s="1"/>
      <c r="K69" s="7"/>
      <c r="L69" s="1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6.5" x14ac:dyDescent="0.3">
      <c r="A70" s="1"/>
      <c r="B70" s="1"/>
      <c r="C70" s="1"/>
      <c r="D70" s="1"/>
      <c r="E70" s="1"/>
      <c r="F70" s="7"/>
      <c r="G70" s="7"/>
      <c r="H70" s="7"/>
      <c r="I70" s="7"/>
      <c r="J70" s="1"/>
      <c r="K70" s="7"/>
      <c r="L70" s="1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6.5" x14ac:dyDescent="0.3">
      <c r="A71" s="1"/>
      <c r="B71" s="1"/>
      <c r="C71" s="1"/>
      <c r="D71" s="1"/>
      <c r="E71" s="1"/>
      <c r="F71" s="7"/>
      <c r="G71" s="7"/>
      <c r="H71" s="7"/>
      <c r="I71" s="7"/>
      <c r="J71" s="1"/>
      <c r="K71" s="7"/>
      <c r="L71" s="1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6.5" x14ac:dyDescent="0.3">
      <c r="A72" s="1"/>
      <c r="B72" s="1"/>
      <c r="C72" s="1"/>
      <c r="D72" s="1"/>
      <c r="E72" s="1"/>
      <c r="F72" s="7"/>
      <c r="G72" s="7"/>
      <c r="H72" s="7"/>
      <c r="I72" s="7"/>
      <c r="J72" s="1"/>
      <c r="K72" s="7"/>
      <c r="L72" s="1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6.5" x14ac:dyDescent="0.3">
      <c r="A73" s="1"/>
      <c r="B73" s="1"/>
      <c r="C73" s="1"/>
      <c r="D73" s="1"/>
      <c r="E73" s="1"/>
      <c r="F73" s="7"/>
      <c r="G73" s="7"/>
      <c r="H73" s="7"/>
      <c r="I73" s="7"/>
      <c r="J73" s="1"/>
      <c r="K73" s="7"/>
      <c r="L73" s="1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6.5" x14ac:dyDescent="0.3">
      <c r="A74" s="1"/>
      <c r="B74" s="1"/>
      <c r="C74" s="1"/>
      <c r="D74" s="1"/>
      <c r="E74" s="1"/>
      <c r="F74" s="7"/>
      <c r="G74" s="7"/>
      <c r="H74" s="7"/>
      <c r="I74" s="7"/>
      <c r="J74" s="1"/>
      <c r="K74" s="7"/>
      <c r="L74" s="1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6.5" x14ac:dyDescent="0.3">
      <c r="A75" s="1"/>
      <c r="B75" s="1"/>
      <c r="C75" s="1"/>
      <c r="D75" s="1"/>
      <c r="E75" s="1"/>
      <c r="F75" s="36"/>
      <c r="G75" s="36"/>
      <c r="H75" s="36"/>
      <c r="I75" s="36"/>
      <c r="J75" s="13"/>
      <c r="K75" s="7"/>
      <c r="L75" s="1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6.5" x14ac:dyDescent="0.3">
      <c r="A76" s="1"/>
      <c r="B76" s="1"/>
      <c r="C76" s="1"/>
      <c r="D76" s="1"/>
      <c r="E76" s="1"/>
      <c r="F76" s="34"/>
      <c r="G76" s="1"/>
      <c r="H76" s="34"/>
      <c r="I76" s="34"/>
      <c r="J76" s="1"/>
      <c r="K76" s="7"/>
      <c r="L76" s="1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6.5" x14ac:dyDescent="0.3">
      <c r="A77" s="1"/>
      <c r="B77" s="1"/>
      <c r="C77" s="1"/>
      <c r="D77" s="1"/>
      <c r="E77" s="1"/>
      <c r="F77" s="34"/>
      <c r="G77" s="34"/>
      <c r="H77" s="37"/>
      <c r="I77" s="37"/>
      <c r="J77" s="1"/>
      <c r="K77" s="7"/>
      <c r="L77" s="1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6.5" x14ac:dyDescent="0.3">
      <c r="A78" s="1"/>
      <c r="B78" s="1"/>
      <c r="C78" s="1"/>
      <c r="D78" s="1"/>
      <c r="E78" s="1"/>
      <c r="F78" s="34"/>
      <c r="G78" s="34"/>
      <c r="H78" s="34"/>
      <c r="I78" s="34"/>
      <c r="J78" s="1"/>
      <c r="K78" s="7"/>
      <c r="L78" s="1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6.5" x14ac:dyDescent="0.3">
      <c r="A79" s="1"/>
      <c r="B79" s="1"/>
      <c r="C79" s="1"/>
      <c r="D79" s="1"/>
      <c r="E79" s="1"/>
      <c r="F79" s="34"/>
      <c r="G79" s="38"/>
      <c r="H79" s="34"/>
      <c r="I79" s="34"/>
      <c r="J79" s="1"/>
      <c r="K79" s="7"/>
      <c r="L79" s="1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6.5" x14ac:dyDescent="0.3">
      <c r="A80" s="1"/>
      <c r="B80" s="1"/>
      <c r="C80" s="1"/>
      <c r="D80" s="1"/>
      <c r="E80" s="1"/>
      <c r="F80" s="34"/>
      <c r="G80" s="34"/>
      <c r="H80" s="34"/>
      <c r="I80" s="34"/>
      <c r="J80" s="1"/>
      <c r="K80" s="7"/>
      <c r="L80" s="1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6.5" x14ac:dyDescent="0.3">
      <c r="A81" s="1"/>
      <c r="B81" s="1"/>
      <c r="C81" s="1"/>
      <c r="D81" s="1"/>
      <c r="E81" s="1"/>
      <c r="F81" s="34"/>
      <c r="G81" s="34"/>
      <c r="H81" s="34"/>
      <c r="I81" s="34"/>
      <c r="J81" s="1"/>
      <c r="K81" s="7"/>
      <c r="L81" s="1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</row>
  </sheetData>
  <mergeCells count="2">
    <mergeCell ref="B36:C36"/>
    <mergeCell ref="B41:C41"/>
  </mergeCells>
  <pageMargins left="0.7" right="0.7" top="0.75" bottom="0.75" header="0.3" footer="0.3"/>
  <pageSetup paperSize="9" orientation="portrait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8"/>
  <sheetViews>
    <sheetView workbookViewId="0">
      <selection activeCell="E2" sqref="E2"/>
    </sheetView>
  </sheetViews>
  <sheetFormatPr defaultRowHeight="15" x14ac:dyDescent="0.25"/>
  <cols>
    <col min="3" max="3" width="14" customWidth="1"/>
    <col min="9" max="9" width="14.5703125" customWidth="1"/>
    <col min="20" max="20" width="17.28515625" customWidth="1"/>
    <col min="25" max="25" width="15.42578125" customWidth="1"/>
  </cols>
  <sheetData>
    <row r="1" spans="1:28" ht="120" x14ac:dyDescent="0.25">
      <c r="A1" s="66" t="str">
        <f>M1</f>
        <v>Date</v>
      </c>
      <c r="B1" s="66" t="s">
        <v>40</v>
      </c>
      <c r="C1" s="66" t="s">
        <v>7</v>
      </c>
      <c r="D1" s="66" t="s">
        <v>41</v>
      </c>
      <c r="E1" s="66" t="s">
        <v>42</v>
      </c>
      <c r="F1" s="66" t="str">
        <f t="shared" ref="F1:K16" si="0">V1</f>
        <v>Construction Area</v>
      </c>
      <c r="G1" s="66" t="str">
        <f t="shared" si="0"/>
        <v>Cost of Construction</v>
      </c>
      <c r="H1" s="66" t="str">
        <f t="shared" si="0"/>
        <v>Construction value</v>
      </c>
      <c r="I1" s="66" t="str">
        <f t="shared" si="0"/>
        <v>Land Value (Including Land development)</v>
      </c>
      <c r="J1" s="66" t="str">
        <f t="shared" si="0"/>
        <v>Land Rate (Including Development) per Sq. M.</v>
      </c>
      <c r="K1" s="66" t="str">
        <f t="shared" si="0"/>
        <v>Land Rate (Including Development) per Sq. Yard.</v>
      </c>
      <c r="L1" s="67" t="s">
        <v>24</v>
      </c>
      <c r="M1" s="67" t="s">
        <v>43</v>
      </c>
      <c r="N1" s="67" t="s">
        <v>44</v>
      </c>
      <c r="O1" s="67" t="s">
        <v>45</v>
      </c>
      <c r="P1" s="67" t="s">
        <v>46</v>
      </c>
      <c r="Q1" s="67" t="s">
        <v>47</v>
      </c>
      <c r="R1" s="67" t="s">
        <v>48</v>
      </c>
      <c r="S1" s="67" t="s">
        <v>49</v>
      </c>
      <c r="T1" s="67" t="s">
        <v>7</v>
      </c>
      <c r="U1" s="67" t="s">
        <v>6</v>
      </c>
      <c r="V1" s="68" t="s">
        <v>50</v>
      </c>
      <c r="W1" s="68" t="s">
        <v>51</v>
      </c>
      <c r="X1" s="67" t="s">
        <v>52</v>
      </c>
      <c r="Y1" s="67" t="s">
        <v>53</v>
      </c>
      <c r="Z1" s="67" t="s">
        <v>54</v>
      </c>
      <c r="AA1" s="67" t="s">
        <v>55</v>
      </c>
    </row>
    <row r="2" spans="1:28" x14ac:dyDescent="0.25">
      <c r="A2" s="66">
        <f t="shared" ref="A2:A18" si="1">M2</f>
        <v>0</v>
      </c>
      <c r="B2" s="69">
        <f t="shared" ref="B2:D17" si="2">S2</f>
        <v>195.09476031215164</v>
      </c>
      <c r="C2" s="69">
        <f t="shared" si="2"/>
        <v>11100000</v>
      </c>
      <c r="D2" s="69">
        <f t="shared" si="2"/>
        <v>56895</v>
      </c>
      <c r="E2" s="71">
        <f t="shared" ref="E2:E18" si="3">ROUND((D2/10.764),0)</f>
        <v>5286</v>
      </c>
      <c r="F2" s="66">
        <f t="shared" si="0"/>
        <v>0</v>
      </c>
      <c r="G2" s="66">
        <f t="shared" si="0"/>
        <v>0</v>
      </c>
      <c r="H2" s="66">
        <f t="shared" si="0"/>
        <v>0</v>
      </c>
      <c r="I2" s="66">
        <f t="shared" si="0"/>
        <v>11100000</v>
      </c>
      <c r="J2" s="66">
        <f t="shared" si="0"/>
        <v>56895.428571428565</v>
      </c>
      <c r="K2" s="66" t="e">
        <f t="shared" si="0"/>
        <v>#DIV/0!</v>
      </c>
      <c r="L2" s="70"/>
      <c r="M2" s="70"/>
      <c r="N2" s="70">
        <v>0</v>
      </c>
      <c r="O2" s="70">
        <f t="shared" ref="O2:O18" si="4">N2*2.47107605477881</f>
        <v>0</v>
      </c>
      <c r="P2" s="70">
        <f t="shared" ref="P2:P18" si="5">O2*40.0001976870614</f>
        <v>0</v>
      </c>
      <c r="Q2" s="70">
        <f t="shared" ref="Q2:Q18" si="6">P2*121.0167464</f>
        <v>0</v>
      </c>
      <c r="R2" s="70">
        <v>2100</v>
      </c>
      <c r="S2" s="70">
        <f t="shared" ref="S2" si="7">R2/10.764</f>
        <v>195.09476031215164</v>
      </c>
      <c r="T2" s="70">
        <v>11100000</v>
      </c>
      <c r="U2" s="70">
        <f t="shared" ref="U2:U18" si="8">ROUND((T2/S2),0)</f>
        <v>56895</v>
      </c>
      <c r="V2" s="69">
        <v>0</v>
      </c>
      <c r="W2" s="70">
        <v>0</v>
      </c>
      <c r="X2" s="70">
        <f t="shared" ref="X2:X18" si="9">V2*W2</f>
        <v>0</v>
      </c>
      <c r="Y2" s="70">
        <f t="shared" ref="Y2:Y18" si="10">T2-X2</f>
        <v>11100000</v>
      </c>
      <c r="Z2" s="70">
        <f t="shared" ref="Z2:Z18" si="11">Y2/S2</f>
        <v>56895.428571428565</v>
      </c>
      <c r="AA2" s="70" t="e">
        <f t="shared" ref="AA2:AA18" si="12">Y2/Q2</f>
        <v>#DIV/0!</v>
      </c>
      <c r="AB2" t="s">
        <v>56</v>
      </c>
    </row>
    <row r="3" spans="1:28" x14ac:dyDescent="0.25">
      <c r="A3" s="66">
        <f t="shared" si="1"/>
        <v>0</v>
      </c>
      <c r="B3" s="69">
        <f t="shared" si="2"/>
        <v>260.12634708286885</v>
      </c>
      <c r="C3" s="69">
        <f t="shared" si="2"/>
        <v>16800000</v>
      </c>
      <c r="D3" s="69">
        <f t="shared" si="2"/>
        <v>64584</v>
      </c>
      <c r="E3" s="72">
        <f t="shared" si="3"/>
        <v>6000</v>
      </c>
      <c r="F3" s="66">
        <f t="shared" si="0"/>
        <v>0</v>
      </c>
      <c r="G3" s="66">
        <f t="shared" si="0"/>
        <v>0</v>
      </c>
      <c r="H3" s="66">
        <f t="shared" si="0"/>
        <v>0</v>
      </c>
      <c r="I3" s="66">
        <f t="shared" si="0"/>
        <v>16800000</v>
      </c>
      <c r="J3" s="66">
        <f t="shared" si="0"/>
        <v>64583.999999999993</v>
      </c>
      <c r="K3" s="66" t="e">
        <f t="shared" si="0"/>
        <v>#DIV/0!</v>
      </c>
      <c r="L3" s="70"/>
      <c r="M3" s="70"/>
      <c r="N3" s="70">
        <v>0</v>
      </c>
      <c r="O3" s="70">
        <f t="shared" si="4"/>
        <v>0</v>
      </c>
      <c r="P3" s="70">
        <f t="shared" si="5"/>
        <v>0</v>
      </c>
      <c r="Q3" s="70">
        <f t="shared" si="6"/>
        <v>0</v>
      </c>
      <c r="R3" s="70">
        <v>2800</v>
      </c>
      <c r="S3" s="70">
        <f t="shared" ref="S3" si="13">R3/10.764</f>
        <v>260.12634708286885</v>
      </c>
      <c r="T3" s="70">
        <v>16800000</v>
      </c>
      <c r="U3" s="70">
        <f t="shared" si="8"/>
        <v>64584</v>
      </c>
      <c r="V3" s="69">
        <v>0</v>
      </c>
      <c r="W3" s="70">
        <v>0</v>
      </c>
      <c r="X3" s="70">
        <f t="shared" si="9"/>
        <v>0</v>
      </c>
      <c r="Y3" s="70">
        <f t="shared" si="10"/>
        <v>16800000</v>
      </c>
      <c r="Z3" s="70">
        <f t="shared" si="11"/>
        <v>64583.999999999993</v>
      </c>
      <c r="AA3" s="70" t="e">
        <f t="shared" si="12"/>
        <v>#DIV/0!</v>
      </c>
      <c r="AB3" t="s">
        <v>56</v>
      </c>
    </row>
    <row r="4" spans="1:28" x14ac:dyDescent="0.25">
      <c r="A4" s="66">
        <f t="shared" si="1"/>
        <v>0</v>
      </c>
      <c r="B4" s="69">
        <f t="shared" si="2"/>
        <v>445.93088071348944</v>
      </c>
      <c r="C4" s="69">
        <f t="shared" si="2"/>
        <v>37500000</v>
      </c>
      <c r="D4" s="69">
        <f t="shared" si="2"/>
        <v>84094</v>
      </c>
      <c r="E4" s="71">
        <f t="shared" si="3"/>
        <v>7813</v>
      </c>
      <c r="F4" s="66">
        <f t="shared" si="0"/>
        <v>0</v>
      </c>
      <c r="G4" s="66">
        <f t="shared" si="0"/>
        <v>0</v>
      </c>
      <c r="H4" s="66">
        <f t="shared" si="0"/>
        <v>0</v>
      </c>
      <c r="I4" s="66">
        <f t="shared" si="0"/>
        <v>37500000</v>
      </c>
      <c r="J4" s="66">
        <f t="shared" si="0"/>
        <v>84093.75</v>
      </c>
      <c r="K4" s="66" t="e">
        <f t="shared" si="0"/>
        <v>#DIV/0!</v>
      </c>
      <c r="L4" s="70"/>
      <c r="M4" s="70"/>
      <c r="N4" s="70">
        <v>0</v>
      </c>
      <c r="O4" s="70">
        <f t="shared" si="4"/>
        <v>0</v>
      </c>
      <c r="P4" s="70">
        <f t="shared" si="5"/>
        <v>0</v>
      </c>
      <c r="Q4" s="70">
        <f t="shared" si="6"/>
        <v>0</v>
      </c>
      <c r="R4" s="70">
        <v>4800</v>
      </c>
      <c r="S4" s="70">
        <f t="shared" ref="S4" si="14">R4/10.764</f>
        <v>445.93088071348944</v>
      </c>
      <c r="T4" s="70">
        <v>37500000</v>
      </c>
      <c r="U4" s="70">
        <f t="shared" si="8"/>
        <v>84094</v>
      </c>
      <c r="V4" s="69">
        <v>0</v>
      </c>
      <c r="W4" s="70">
        <v>0</v>
      </c>
      <c r="X4" s="70">
        <f t="shared" si="9"/>
        <v>0</v>
      </c>
      <c r="Y4" s="70">
        <f t="shared" si="10"/>
        <v>37500000</v>
      </c>
      <c r="Z4" s="70">
        <f t="shared" si="11"/>
        <v>84093.75</v>
      </c>
      <c r="AA4" s="70" t="e">
        <f t="shared" si="12"/>
        <v>#DIV/0!</v>
      </c>
      <c r="AB4" t="s">
        <v>57</v>
      </c>
    </row>
    <row r="5" spans="1:28" x14ac:dyDescent="0.25">
      <c r="A5" s="66">
        <f t="shared" si="1"/>
        <v>0</v>
      </c>
      <c r="B5" s="69">
        <f t="shared" si="2"/>
        <v>325.15793385358603</v>
      </c>
      <c r="C5" s="69">
        <f t="shared" si="2"/>
        <v>19500000</v>
      </c>
      <c r="D5" s="69">
        <f t="shared" si="2"/>
        <v>59971</v>
      </c>
      <c r="E5" s="71">
        <f t="shared" si="3"/>
        <v>5571</v>
      </c>
      <c r="F5" s="66">
        <f t="shared" si="0"/>
        <v>0</v>
      </c>
      <c r="G5" s="66">
        <f t="shared" si="0"/>
        <v>0</v>
      </c>
      <c r="H5" s="66">
        <f t="shared" si="0"/>
        <v>0</v>
      </c>
      <c r="I5" s="66">
        <f t="shared" si="0"/>
        <v>19500000</v>
      </c>
      <c r="J5" s="66">
        <f t="shared" si="0"/>
        <v>59970.857142857145</v>
      </c>
      <c r="K5" s="66" t="e">
        <f t="shared" si="0"/>
        <v>#DIV/0!</v>
      </c>
      <c r="L5" s="70"/>
      <c r="M5" s="70"/>
      <c r="N5" s="70">
        <v>0</v>
      </c>
      <c r="O5" s="70">
        <f t="shared" si="4"/>
        <v>0</v>
      </c>
      <c r="P5" s="70">
        <f t="shared" si="5"/>
        <v>0</v>
      </c>
      <c r="Q5" s="70">
        <f t="shared" si="6"/>
        <v>0</v>
      </c>
      <c r="R5" s="70">
        <v>3500</v>
      </c>
      <c r="S5" s="70">
        <f t="shared" ref="S5" si="15">R5/10.764</f>
        <v>325.15793385358603</v>
      </c>
      <c r="T5" s="70">
        <v>19500000</v>
      </c>
      <c r="U5" s="70">
        <f t="shared" si="8"/>
        <v>59971</v>
      </c>
      <c r="V5" s="69">
        <v>0</v>
      </c>
      <c r="W5" s="70">
        <v>0</v>
      </c>
      <c r="X5" s="70">
        <f t="shared" si="9"/>
        <v>0</v>
      </c>
      <c r="Y5" s="70">
        <f t="shared" si="10"/>
        <v>19500000</v>
      </c>
      <c r="Z5" s="70">
        <f t="shared" si="11"/>
        <v>59970.857142857145</v>
      </c>
      <c r="AA5" s="70" t="e">
        <f t="shared" si="12"/>
        <v>#DIV/0!</v>
      </c>
      <c r="AB5" t="s">
        <v>58</v>
      </c>
    </row>
    <row r="6" spans="1:28" x14ac:dyDescent="0.25">
      <c r="A6" s="66">
        <f t="shared" si="1"/>
        <v>0</v>
      </c>
      <c r="B6" s="69">
        <f t="shared" si="2"/>
        <v>222.96544035674472</v>
      </c>
      <c r="C6" s="69">
        <f t="shared" si="2"/>
        <v>14400000</v>
      </c>
      <c r="D6" s="69">
        <f t="shared" si="2"/>
        <v>64584</v>
      </c>
      <c r="E6" s="72">
        <f t="shared" si="3"/>
        <v>6000</v>
      </c>
      <c r="F6" s="66">
        <f t="shared" si="0"/>
        <v>0</v>
      </c>
      <c r="G6" s="66">
        <f t="shared" si="0"/>
        <v>0</v>
      </c>
      <c r="H6" s="66">
        <f t="shared" si="0"/>
        <v>0</v>
      </c>
      <c r="I6" s="66">
        <f t="shared" si="0"/>
        <v>14400000</v>
      </c>
      <c r="J6" s="66">
        <f t="shared" si="0"/>
        <v>64583.999999999993</v>
      </c>
      <c r="K6" s="66" t="e">
        <f t="shared" si="0"/>
        <v>#DIV/0!</v>
      </c>
      <c r="L6" s="70"/>
      <c r="M6" s="70"/>
      <c r="N6" s="70">
        <v>0</v>
      </c>
      <c r="O6" s="70">
        <f t="shared" si="4"/>
        <v>0</v>
      </c>
      <c r="P6" s="70">
        <f t="shared" si="5"/>
        <v>0</v>
      </c>
      <c r="Q6" s="70">
        <f t="shared" si="6"/>
        <v>0</v>
      </c>
      <c r="R6" s="70">
        <v>2400</v>
      </c>
      <c r="S6" s="70">
        <f t="shared" ref="S6" si="16">R6/10.764</f>
        <v>222.96544035674472</v>
      </c>
      <c r="T6" s="70">
        <v>14400000</v>
      </c>
      <c r="U6" s="70">
        <f t="shared" si="8"/>
        <v>64584</v>
      </c>
      <c r="V6" s="69">
        <v>0</v>
      </c>
      <c r="W6" s="70">
        <v>0</v>
      </c>
      <c r="X6" s="70">
        <f t="shared" si="9"/>
        <v>0</v>
      </c>
      <c r="Y6" s="70">
        <f t="shared" si="10"/>
        <v>14400000</v>
      </c>
      <c r="Z6" s="70">
        <f t="shared" si="11"/>
        <v>64583.999999999993</v>
      </c>
      <c r="AA6" s="70" t="e">
        <f t="shared" si="12"/>
        <v>#DIV/0!</v>
      </c>
      <c r="AB6" t="s">
        <v>59</v>
      </c>
    </row>
    <row r="7" spans="1:28" x14ac:dyDescent="0.25">
      <c r="A7" s="66">
        <f t="shared" si="1"/>
        <v>0</v>
      </c>
      <c r="B7" s="69">
        <f t="shared" si="2"/>
        <v>195.09476031215164</v>
      </c>
      <c r="C7" s="69">
        <f t="shared" si="2"/>
        <v>11500000</v>
      </c>
      <c r="D7" s="69">
        <f t="shared" si="2"/>
        <v>58946</v>
      </c>
      <c r="E7" s="71">
        <f t="shared" si="3"/>
        <v>5476</v>
      </c>
      <c r="F7" s="66">
        <f t="shared" si="0"/>
        <v>0</v>
      </c>
      <c r="G7" s="66">
        <f t="shared" si="0"/>
        <v>0</v>
      </c>
      <c r="H7" s="66">
        <f t="shared" si="0"/>
        <v>0</v>
      </c>
      <c r="I7" s="66">
        <f t="shared" si="0"/>
        <v>11500000</v>
      </c>
      <c r="J7" s="66">
        <f t="shared" si="0"/>
        <v>58945.714285714283</v>
      </c>
      <c r="K7" s="66" t="e">
        <f t="shared" si="0"/>
        <v>#DIV/0!</v>
      </c>
      <c r="L7" s="70"/>
      <c r="M7" s="70"/>
      <c r="N7" s="70">
        <v>0</v>
      </c>
      <c r="O7" s="70">
        <f t="shared" si="4"/>
        <v>0</v>
      </c>
      <c r="P7" s="70">
        <f t="shared" si="5"/>
        <v>0</v>
      </c>
      <c r="Q7" s="70">
        <f t="shared" si="6"/>
        <v>0</v>
      </c>
      <c r="R7" s="70">
        <v>2100</v>
      </c>
      <c r="S7" s="70">
        <f t="shared" ref="S7" si="17">R7/10.764</f>
        <v>195.09476031215164</v>
      </c>
      <c r="T7" s="70">
        <v>11500000</v>
      </c>
      <c r="U7" s="70">
        <f t="shared" si="8"/>
        <v>58946</v>
      </c>
      <c r="V7" s="69">
        <v>0</v>
      </c>
      <c r="W7" s="70">
        <v>0</v>
      </c>
      <c r="X7" s="70">
        <f t="shared" si="9"/>
        <v>0</v>
      </c>
      <c r="Y7" s="70">
        <f t="shared" si="10"/>
        <v>11500000</v>
      </c>
      <c r="Z7" s="70">
        <f t="shared" si="11"/>
        <v>58945.714285714283</v>
      </c>
      <c r="AA7" s="70" t="e">
        <f t="shared" si="12"/>
        <v>#DIV/0!</v>
      </c>
      <c r="AB7" t="s">
        <v>60</v>
      </c>
    </row>
    <row r="8" spans="1:28" x14ac:dyDescent="0.25">
      <c r="A8" s="66">
        <f t="shared" si="1"/>
        <v>0</v>
      </c>
      <c r="B8" s="69">
        <f t="shared" si="2"/>
        <v>371.60906726124119</v>
      </c>
      <c r="C8" s="69">
        <f t="shared" si="2"/>
        <v>25000000</v>
      </c>
      <c r="D8" s="69">
        <f t="shared" si="2"/>
        <v>67275</v>
      </c>
      <c r="E8" s="72">
        <f t="shared" si="3"/>
        <v>6250</v>
      </c>
      <c r="F8" s="66">
        <f t="shared" si="0"/>
        <v>0</v>
      </c>
      <c r="G8" s="66">
        <f t="shared" si="0"/>
        <v>0</v>
      </c>
      <c r="H8" s="66">
        <f t="shared" si="0"/>
        <v>0</v>
      </c>
      <c r="I8" s="66">
        <f t="shared" si="0"/>
        <v>25000000</v>
      </c>
      <c r="J8" s="66">
        <f t="shared" si="0"/>
        <v>67275</v>
      </c>
      <c r="K8" s="66" t="e">
        <f t="shared" si="0"/>
        <v>#DIV/0!</v>
      </c>
      <c r="L8" s="70"/>
      <c r="M8" s="70"/>
      <c r="N8" s="70">
        <v>0</v>
      </c>
      <c r="O8" s="70">
        <f t="shared" si="4"/>
        <v>0</v>
      </c>
      <c r="P8" s="70">
        <f t="shared" si="5"/>
        <v>0</v>
      </c>
      <c r="Q8" s="70">
        <f t="shared" si="6"/>
        <v>0</v>
      </c>
      <c r="R8" s="70">
        <v>4000</v>
      </c>
      <c r="S8" s="70">
        <f t="shared" ref="S8" si="18">R8/10.764</f>
        <v>371.60906726124119</v>
      </c>
      <c r="T8" s="70">
        <v>25000000</v>
      </c>
      <c r="U8" s="70">
        <f t="shared" si="8"/>
        <v>67275</v>
      </c>
      <c r="V8" s="69">
        <v>0</v>
      </c>
      <c r="W8" s="70">
        <v>0</v>
      </c>
      <c r="X8" s="70">
        <f t="shared" si="9"/>
        <v>0</v>
      </c>
      <c r="Y8" s="70">
        <f t="shared" si="10"/>
        <v>25000000</v>
      </c>
      <c r="Z8" s="70">
        <f t="shared" si="11"/>
        <v>67275</v>
      </c>
      <c r="AA8" s="70" t="e">
        <f t="shared" si="12"/>
        <v>#DIV/0!</v>
      </c>
      <c r="AB8" t="s">
        <v>59</v>
      </c>
    </row>
    <row r="9" spans="1:28" x14ac:dyDescent="0.25">
      <c r="A9" s="66">
        <f t="shared" si="1"/>
        <v>0</v>
      </c>
      <c r="B9" s="69">
        <f t="shared" si="2"/>
        <v>0</v>
      </c>
      <c r="C9" s="69">
        <f t="shared" si="2"/>
        <v>0</v>
      </c>
      <c r="D9" s="69" t="e">
        <f t="shared" si="2"/>
        <v>#DIV/0!</v>
      </c>
      <c r="E9" s="71" t="e">
        <f t="shared" si="3"/>
        <v>#DIV/0!</v>
      </c>
      <c r="F9" s="66">
        <f t="shared" si="0"/>
        <v>0</v>
      </c>
      <c r="G9" s="66">
        <f t="shared" si="0"/>
        <v>0</v>
      </c>
      <c r="H9" s="66">
        <f t="shared" si="0"/>
        <v>0</v>
      </c>
      <c r="I9" s="66">
        <f t="shared" si="0"/>
        <v>0</v>
      </c>
      <c r="J9" s="66" t="e">
        <f t="shared" si="0"/>
        <v>#DIV/0!</v>
      </c>
      <c r="K9" s="66" t="e">
        <f t="shared" si="0"/>
        <v>#DIV/0!</v>
      </c>
      <c r="L9" s="70"/>
      <c r="M9" s="70"/>
      <c r="N9" s="70">
        <v>0</v>
      </c>
      <c r="O9" s="70">
        <f t="shared" si="4"/>
        <v>0</v>
      </c>
      <c r="P9" s="70">
        <f t="shared" si="5"/>
        <v>0</v>
      </c>
      <c r="Q9" s="70">
        <f t="shared" si="6"/>
        <v>0</v>
      </c>
      <c r="R9" s="70">
        <f t="shared" ref="R9" si="19">Q9*8.99870078651798</f>
        <v>0</v>
      </c>
      <c r="S9" s="70">
        <f t="shared" ref="S9" si="20">R9/10.764</f>
        <v>0</v>
      </c>
      <c r="T9" s="70">
        <v>0</v>
      </c>
      <c r="U9" s="70" t="e">
        <f t="shared" si="8"/>
        <v>#DIV/0!</v>
      </c>
      <c r="V9" s="69">
        <v>0</v>
      </c>
      <c r="W9" s="70">
        <v>0</v>
      </c>
      <c r="X9" s="70">
        <f t="shared" si="9"/>
        <v>0</v>
      </c>
      <c r="Y9" s="70">
        <f t="shared" si="10"/>
        <v>0</v>
      </c>
      <c r="Z9" s="70" t="e">
        <f t="shared" si="11"/>
        <v>#DIV/0!</v>
      </c>
      <c r="AA9" s="70" t="e">
        <f t="shared" si="12"/>
        <v>#DIV/0!</v>
      </c>
    </row>
    <row r="10" spans="1:28" x14ac:dyDescent="0.25">
      <c r="A10" s="66">
        <f t="shared" si="1"/>
        <v>0</v>
      </c>
      <c r="B10" s="69">
        <f t="shared" si="2"/>
        <v>0</v>
      </c>
      <c r="C10" s="69">
        <f t="shared" si="2"/>
        <v>0</v>
      </c>
      <c r="D10" s="69" t="e">
        <f t="shared" si="2"/>
        <v>#DIV/0!</v>
      </c>
      <c r="E10" s="71" t="e">
        <f t="shared" si="3"/>
        <v>#DIV/0!</v>
      </c>
      <c r="F10" s="66">
        <f t="shared" si="0"/>
        <v>0</v>
      </c>
      <c r="G10" s="66">
        <f t="shared" si="0"/>
        <v>0</v>
      </c>
      <c r="H10" s="66">
        <f t="shared" si="0"/>
        <v>0</v>
      </c>
      <c r="I10" s="66">
        <f t="shared" si="0"/>
        <v>0</v>
      </c>
      <c r="J10" s="66" t="e">
        <f t="shared" si="0"/>
        <v>#DIV/0!</v>
      </c>
      <c r="K10" s="66" t="e">
        <f t="shared" si="0"/>
        <v>#DIV/0!</v>
      </c>
      <c r="L10" s="70"/>
      <c r="M10" s="70"/>
      <c r="N10" s="70">
        <v>0</v>
      </c>
      <c r="O10" s="70">
        <f t="shared" si="4"/>
        <v>0</v>
      </c>
      <c r="P10" s="70">
        <f t="shared" si="5"/>
        <v>0</v>
      </c>
      <c r="Q10" s="70">
        <f t="shared" si="6"/>
        <v>0</v>
      </c>
      <c r="R10" s="70">
        <f t="shared" ref="R10" si="21">Q10*8.99870078651798</f>
        <v>0</v>
      </c>
      <c r="S10" s="70">
        <f t="shared" ref="S10" si="22">R10/10.764</f>
        <v>0</v>
      </c>
      <c r="T10" s="70">
        <v>0</v>
      </c>
      <c r="U10" s="70" t="e">
        <f t="shared" si="8"/>
        <v>#DIV/0!</v>
      </c>
      <c r="V10" s="69">
        <v>0</v>
      </c>
      <c r="W10" s="70">
        <v>0</v>
      </c>
      <c r="X10" s="70">
        <f t="shared" si="9"/>
        <v>0</v>
      </c>
      <c r="Y10" s="70">
        <f t="shared" si="10"/>
        <v>0</v>
      </c>
      <c r="Z10" s="70" t="e">
        <f t="shared" si="11"/>
        <v>#DIV/0!</v>
      </c>
      <c r="AA10" s="70" t="e">
        <f t="shared" si="12"/>
        <v>#DIV/0!</v>
      </c>
    </row>
    <row r="11" spans="1:28" x14ac:dyDescent="0.25">
      <c r="A11" s="66">
        <f t="shared" si="1"/>
        <v>0</v>
      </c>
      <c r="B11" s="69">
        <f t="shared" si="2"/>
        <v>0</v>
      </c>
      <c r="C11" s="69">
        <f t="shared" si="2"/>
        <v>0</v>
      </c>
      <c r="D11" s="69" t="e">
        <f t="shared" si="2"/>
        <v>#DIV/0!</v>
      </c>
      <c r="E11" s="71" t="e">
        <f t="shared" si="3"/>
        <v>#DIV/0!</v>
      </c>
      <c r="F11" s="66">
        <f t="shared" si="0"/>
        <v>0</v>
      </c>
      <c r="G11" s="66">
        <f t="shared" si="0"/>
        <v>0</v>
      </c>
      <c r="H11" s="66">
        <f t="shared" si="0"/>
        <v>0</v>
      </c>
      <c r="I11" s="66">
        <f t="shared" si="0"/>
        <v>0</v>
      </c>
      <c r="J11" s="66" t="e">
        <f t="shared" si="0"/>
        <v>#DIV/0!</v>
      </c>
      <c r="K11" s="66" t="e">
        <f t="shared" si="0"/>
        <v>#DIV/0!</v>
      </c>
      <c r="L11" s="70"/>
      <c r="M11" s="70"/>
      <c r="N11" s="70">
        <v>0</v>
      </c>
      <c r="O11" s="70">
        <f t="shared" si="4"/>
        <v>0</v>
      </c>
      <c r="P11" s="70">
        <f t="shared" si="5"/>
        <v>0</v>
      </c>
      <c r="Q11" s="70">
        <f t="shared" si="6"/>
        <v>0</v>
      </c>
      <c r="R11" s="70">
        <f t="shared" ref="R11" si="23">Q11*8.99870078651798</f>
        <v>0</v>
      </c>
      <c r="S11" s="70">
        <f t="shared" ref="S11" si="24">R11/10.764</f>
        <v>0</v>
      </c>
      <c r="T11" s="70">
        <v>0</v>
      </c>
      <c r="U11" s="70" t="e">
        <f t="shared" si="8"/>
        <v>#DIV/0!</v>
      </c>
      <c r="V11" s="69">
        <v>0</v>
      </c>
      <c r="W11" s="70">
        <v>0</v>
      </c>
      <c r="X11" s="70">
        <f t="shared" si="9"/>
        <v>0</v>
      </c>
      <c r="Y11" s="70">
        <f t="shared" si="10"/>
        <v>0</v>
      </c>
      <c r="Z11" s="70" t="e">
        <f t="shared" si="11"/>
        <v>#DIV/0!</v>
      </c>
      <c r="AA11" s="70" t="e">
        <f t="shared" si="12"/>
        <v>#DIV/0!</v>
      </c>
    </row>
    <row r="12" spans="1:28" x14ac:dyDescent="0.25">
      <c r="A12" s="66">
        <f t="shared" si="1"/>
        <v>0</v>
      </c>
      <c r="B12" s="69">
        <f t="shared" si="2"/>
        <v>0</v>
      </c>
      <c r="C12" s="69">
        <f t="shared" si="2"/>
        <v>0</v>
      </c>
      <c r="D12" s="69" t="e">
        <f t="shared" si="2"/>
        <v>#DIV/0!</v>
      </c>
      <c r="E12" s="71" t="e">
        <f t="shared" si="3"/>
        <v>#DIV/0!</v>
      </c>
      <c r="F12" s="66">
        <f t="shared" si="0"/>
        <v>0</v>
      </c>
      <c r="G12" s="66">
        <f t="shared" si="0"/>
        <v>0</v>
      </c>
      <c r="H12" s="66">
        <f t="shared" si="0"/>
        <v>0</v>
      </c>
      <c r="I12" s="66">
        <f t="shared" si="0"/>
        <v>0</v>
      </c>
      <c r="J12" s="66" t="e">
        <f t="shared" si="0"/>
        <v>#DIV/0!</v>
      </c>
      <c r="K12" s="66" t="e">
        <f t="shared" si="0"/>
        <v>#DIV/0!</v>
      </c>
      <c r="L12" s="70"/>
      <c r="M12" s="70"/>
      <c r="N12" s="70">
        <v>0</v>
      </c>
      <c r="O12" s="70">
        <f t="shared" si="4"/>
        <v>0</v>
      </c>
      <c r="P12" s="70">
        <f t="shared" si="5"/>
        <v>0</v>
      </c>
      <c r="Q12" s="70">
        <f t="shared" si="6"/>
        <v>0</v>
      </c>
      <c r="R12" s="70">
        <f t="shared" ref="R12" si="25">Q12*8.99870078651798</f>
        <v>0</v>
      </c>
      <c r="S12" s="70">
        <f t="shared" ref="S12" si="26">R12/10.764</f>
        <v>0</v>
      </c>
      <c r="T12" s="70">
        <v>0</v>
      </c>
      <c r="U12" s="70" t="e">
        <f t="shared" si="8"/>
        <v>#DIV/0!</v>
      </c>
      <c r="V12" s="69">
        <v>0</v>
      </c>
      <c r="W12" s="70">
        <v>0</v>
      </c>
      <c r="X12" s="70">
        <f t="shared" si="9"/>
        <v>0</v>
      </c>
      <c r="Y12" s="70">
        <f t="shared" si="10"/>
        <v>0</v>
      </c>
      <c r="Z12" s="70" t="e">
        <f t="shared" si="11"/>
        <v>#DIV/0!</v>
      </c>
      <c r="AA12" s="70" t="e">
        <f t="shared" si="12"/>
        <v>#DIV/0!</v>
      </c>
    </row>
    <row r="13" spans="1:28" x14ac:dyDescent="0.25">
      <c r="A13" s="66">
        <f t="shared" si="1"/>
        <v>0</v>
      </c>
      <c r="B13" s="69">
        <f t="shared" si="2"/>
        <v>0</v>
      </c>
      <c r="C13" s="69">
        <f t="shared" si="2"/>
        <v>0</v>
      </c>
      <c r="D13" s="69" t="e">
        <f t="shared" si="2"/>
        <v>#DIV/0!</v>
      </c>
      <c r="E13" s="69" t="e">
        <f t="shared" si="3"/>
        <v>#DIV/0!</v>
      </c>
      <c r="F13" s="66">
        <f t="shared" si="0"/>
        <v>0</v>
      </c>
      <c r="G13" s="66">
        <f t="shared" si="0"/>
        <v>0</v>
      </c>
      <c r="H13" s="66">
        <f t="shared" si="0"/>
        <v>0</v>
      </c>
      <c r="I13" s="66">
        <f t="shared" si="0"/>
        <v>0</v>
      </c>
      <c r="J13" s="66" t="e">
        <f t="shared" si="0"/>
        <v>#DIV/0!</v>
      </c>
      <c r="K13" s="66" t="e">
        <f t="shared" si="0"/>
        <v>#DIV/0!</v>
      </c>
      <c r="L13" s="70"/>
      <c r="M13" s="70"/>
      <c r="N13" s="70">
        <v>0</v>
      </c>
      <c r="O13" s="70">
        <f t="shared" si="4"/>
        <v>0</v>
      </c>
      <c r="P13" s="70">
        <f t="shared" si="5"/>
        <v>0</v>
      </c>
      <c r="Q13" s="70">
        <f t="shared" si="6"/>
        <v>0</v>
      </c>
      <c r="R13" s="70">
        <f t="shared" ref="R13" si="27">Q13*8.99870078651798</f>
        <v>0</v>
      </c>
      <c r="S13" s="70">
        <f t="shared" ref="S13" si="28">R13/10.764</f>
        <v>0</v>
      </c>
      <c r="T13" s="70">
        <v>0</v>
      </c>
      <c r="U13" s="70" t="e">
        <f t="shared" si="8"/>
        <v>#DIV/0!</v>
      </c>
      <c r="V13" s="69">
        <v>0</v>
      </c>
      <c r="W13" s="70">
        <v>0</v>
      </c>
      <c r="X13" s="70">
        <f t="shared" si="9"/>
        <v>0</v>
      </c>
      <c r="Y13" s="70">
        <f t="shared" si="10"/>
        <v>0</v>
      </c>
      <c r="Z13" s="70" t="e">
        <f t="shared" si="11"/>
        <v>#DIV/0!</v>
      </c>
      <c r="AA13" s="70" t="e">
        <f t="shared" si="12"/>
        <v>#DIV/0!</v>
      </c>
    </row>
    <row r="14" spans="1:28" x14ac:dyDescent="0.25">
      <c r="A14" s="66">
        <f t="shared" si="1"/>
        <v>0</v>
      </c>
      <c r="B14" s="69">
        <f t="shared" si="2"/>
        <v>0</v>
      </c>
      <c r="C14" s="69">
        <f t="shared" si="2"/>
        <v>0</v>
      </c>
      <c r="D14" s="69" t="e">
        <f t="shared" si="2"/>
        <v>#DIV/0!</v>
      </c>
      <c r="E14" s="69" t="e">
        <f t="shared" si="3"/>
        <v>#DIV/0!</v>
      </c>
      <c r="F14" s="66">
        <f t="shared" si="0"/>
        <v>0</v>
      </c>
      <c r="G14" s="66">
        <f t="shared" si="0"/>
        <v>0</v>
      </c>
      <c r="H14" s="66">
        <f t="shared" si="0"/>
        <v>0</v>
      </c>
      <c r="I14" s="66">
        <f t="shared" si="0"/>
        <v>0</v>
      </c>
      <c r="J14" s="66" t="e">
        <f t="shared" si="0"/>
        <v>#DIV/0!</v>
      </c>
      <c r="K14" s="66" t="e">
        <f t="shared" si="0"/>
        <v>#DIV/0!</v>
      </c>
      <c r="L14" s="70"/>
      <c r="M14" s="70"/>
      <c r="N14" s="70">
        <v>0</v>
      </c>
      <c r="O14" s="70">
        <f t="shared" si="4"/>
        <v>0</v>
      </c>
      <c r="P14" s="70">
        <f>O14*40.0001976870614</f>
        <v>0</v>
      </c>
      <c r="Q14" s="70">
        <f t="shared" si="6"/>
        <v>0</v>
      </c>
      <c r="R14" s="70">
        <f t="shared" ref="R14" si="29">Q14*8.99870078651798</f>
        <v>0</v>
      </c>
      <c r="S14" s="70">
        <f t="shared" ref="S14" si="30">R14/10.764</f>
        <v>0</v>
      </c>
      <c r="T14" s="70">
        <v>0</v>
      </c>
      <c r="U14" s="70" t="e">
        <f t="shared" si="8"/>
        <v>#DIV/0!</v>
      </c>
      <c r="V14" s="69">
        <v>0</v>
      </c>
      <c r="W14" s="70">
        <v>0</v>
      </c>
      <c r="X14" s="70">
        <f t="shared" si="9"/>
        <v>0</v>
      </c>
      <c r="Y14" s="70">
        <f t="shared" si="10"/>
        <v>0</v>
      </c>
      <c r="Z14" s="70" t="e">
        <f t="shared" si="11"/>
        <v>#DIV/0!</v>
      </c>
      <c r="AA14" s="70" t="e">
        <f t="shared" si="12"/>
        <v>#DIV/0!</v>
      </c>
    </row>
    <row r="15" spans="1:28" x14ac:dyDescent="0.25">
      <c r="A15" s="66">
        <f t="shared" si="1"/>
        <v>0</v>
      </c>
      <c r="B15" s="69">
        <f t="shared" si="2"/>
        <v>0</v>
      </c>
      <c r="C15" s="69">
        <f t="shared" si="2"/>
        <v>0</v>
      </c>
      <c r="D15" s="69" t="e">
        <f t="shared" si="2"/>
        <v>#DIV/0!</v>
      </c>
      <c r="E15" s="69" t="e">
        <f t="shared" si="3"/>
        <v>#DIV/0!</v>
      </c>
      <c r="F15" s="66">
        <f t="shared" si="0"/>
        <v>0</v>
      </c>
      <c r="G15" s="66">
        <f t="shared" si="0"/>
        <v>0</v>
      </c>
      <c r="H15" s="66">
        <f t="shared" si="0"/>
        <v>0</v>
      </c>
      <c r="I15" s="66">
        <f t="shared" si="0"/>
        <v>0</v>
      </c>
      <c r="J15" s="66" t="e">
        <f t="shared" si="0"/>
        <v>#DIV/0!</v>
      </c>
      <c r="K15" s="66" t="e">
        <f t="shared" si="0"/>
        <v>#DIV/0!</v>
      </c>
      <c r="L15" s="70"/>
      <c r="M15" s="70"/>
      <c r="N15" s="70">
        <v>0</v>
      </c>
      <c r="O15" s="70">
        <f t="shared" si="4"/>
        <v>0</v>
      </c>
      <c r="P15" s="70">
        <f t="shared" si="5"/>
        <v>0</v>
      </c>
      <c r="Q15" s="70">
        <f t="shared" si="6"/>
        <v>0</v>
      </c>
      <c r="R15" s="70">
        <f t="shared" ref="R15:R18" si="31">Q15*8.99870078651798</f>
        <v>0</v>
      </c>
      <c r="S15" s="70">
        <f t="shared" ref="S15:S18" si="32">R15/10.764</f>
        <v>0</v>
      </c>
      <c r="T15" s="70">
        <v>0</v>
      </c>
      <c r="U15" s="70" t="e">
        <f t="shared" si="8"/>
        <v>#DIV/0!</v>
      </c>
      <c r="V15" s="69">
        <v>0</v>
      </c>
      <c r="W15" s="70">
        <v>0</v>
      </c>
      <c r="X15" s="70">
        <f t="shared" si="9"/>
        <v>0</v>
      </c>
      <c r="Y15" s="70">
        <f t="shared" si="10"/>
        <v>0</v>
      </c>
      <c r="Z15" s="70" t="e">
        <f t="shared" si="11"/>
        <v>#DIV/0!</v>
      </c>
      <c r="AA15" s="70" t="e">
        <f t="shared" si="12"/>
        <v>#DIV/0!</v>
      </c>
    </row>
    <row r="16" spans="1:28" x14ac:dyDescent="0.25">
      <c r="A16" s="66">
        <f t="shared" si="1"/>
        <v>0</v>
      </c>
      <c r="B16" s="69">
        <f t="shared" si="2"/>
        <v>0</v>
      </c>
      <c r="C16" s="69">
        <f t="shared" si="2"/>
        <v>0</v>
      </c>
      <c r="D16" s="69" t="e">
        <f t="shared" si="2"/>
        <v>#DIV/0!</v>
      </c>
      <c r="E16" s="69" t="e">
        <f t="shared" si="3"/>
        <v>#DIV/0!</v>
      </c>
      <c r="F16" s="66">
        <f t="shared" si="0"/>
        <v>0</v>
      </c>
      <c r="G16" s="66">
        <f t="shared" si="0"/>
        <v>0</v>
      </c>
      <c r="H16" s="66">
        <f t="shared" si="0"/>
        <v>0</v>
      </c>
      <c r="I16" s="66">
        <f t="shared" si="0"/>
        <v>0</v>
      </c>
      <c r="J16" s="66" t="e">
        <f t="shared" si="0"/>
        <v>#DIV/0!</v>
      </c>
      <c r="K16" s="66" t="e">
        <f t="shared" si="0"/>
        <v>#DIV/0!</v>
      </c>
      <c r="L16" s="70"/>
      <c r="M16" s="70"/>
      <c r="N16" s="70">
        <v>0</v>
      </c>
      <c r="O16" s="70">
        <f t="shared" si="4"/>
        <v>0</v>
      </c>
      <c r="P16" s="70">
        <f t="shared" si="5"/>
        <v>0</v>
      </c>
      <c r="Q16" s="70">
        <f t="shared" si="6"/>
        <v>0</v>
      </c>
      <c r="R16" s="70">
        <f t="shared" si="31"/>
        <v>0</v>
      </c>
      <c r="S16" s="70">
        <f t="shared" si="32"/>
        <v>0</v>
      </c>
      <c r="T16" s="70">
        <v>0</v>
      </c>
      <c r="U16" s="70" t="e">
        <f t="shared" si="8"/>
        <v>#DIV/0!</v>
      </c>
      <c r="V16" s="69">
        <v>0</v>
      </c>
      <c r="W16" s="70">
        <v>0</v>
      </c>
      <c r="X16" s="70">
        <f t="shared" si="9"/>
        <v>0</v>
      </c>
      <c r="Y16" s="70">
        <f t="shared" si="10"/>
        <v>0</v>
      </c>
      <c r="Z16" s="70" t="e">
        <f t="shared" si="11"/>
        <v>#DIV/0!</v>
      </c>
      <c r="AA16" s="70" t="e">
        <f t="shared" si="12"/>
        <v>#DIV/0!</v>
      </c>
    </row>
    <row r="17" spans="1:27" x14ac:dyDescent="0.25">
      <c r="A17" s="66">
        <f t="shared" si="1"/>
        <v>0</v>
      </c>
      <c r="B17" s="69">
        <f t="shared" si="2"/>
        <v>0</v>
      </c>
      <c r="C17" s="69">
        <f t="shared" si="2"/>
        <v>0</v>
      </c>
      <c r="D17" s="69" t="e">
        <f t="shared" si="2"/>
        <v>#DIV/0!</v>
      </c>
      <c r="E17" s="69" t="e">
        <f t="shared" si="3"/>
        <v>#DIV/0!</v>
      </c>
      <c r="F17" s="66">
        <f t="shared" ref="F17:K18" si="33">V17</f>
        <v>0</v>
      </c>
      <c r="G17" s="66">
        <f t="shared" si="33"/>
        <v>0</v>
      </c>
      <c r="H17" s="66">
        <f t="shared" si="33"/>
        <v>0</v>
      </c>
      <c r="I17" s="66">
        <f t="shared" si="33"/>
        <v>0</v>
      </c>
      <c r="J17" s="66" t="e">
        <f t="shared" si="33"/>
        <v>#DIV/0!</v>
      </c>
      <c r="K17" s="66" t="e">
        <f t="shared" si="33"/>
        <v>#DIV/0!</v>
      </c>
      <c r="L17" s="70"/>
      <c r="M17" s="70"/>
      <c r="N17" s="70">
        <v>0</v>
      </c>
      <c r="O17" s="70">
        <f t="shared" si="4"/>
        <v>0</v>
      </c>
      <c r="P17" s="70">
        <f t="shared" si="5"/>
        <v>0</v>
      </c>
      <c r="Q17" s="70">
        <f t="shared" si="6"/>
        <v>0</v>
      </c>
      <c r="R17" s="70">
        <f t="shared" si="31"/>
        <v>0</v>
      </c>
      <c r="S17" s="70">
        <f t="shared" si="32"/>
        <v>0</v>
      </c>
      <c r="T17" s="70">
        <v>0</v>
      </c>
      <c r="U17" s="70" t="e">
        <f t="shared" si="8"/>
        <v>#DIV/0!</v>
      </c>
      <c r="V17" s="69">
        <v>0</v>
      </c>
      <c r="W17" s="70">
        <v>0</v>
      </c>
      <c r="X17" s="70">
        <f t="shared" si="9"/>
        <v>0</v>
      </c>
      <c r="Y17" s="70">
        <f t="shared" si="10"/>
        <v>0</v>
      </c>
      <c r="Z17" s="70" t="e">
        <f t="shared" si="11"/>
        <v>#DIV/0!</v>
      </c>
      <c r="AA17" s="70" t="e">
        <f t="shared" si="12"/>
        <v>#DIV/0!</v>
      </c>
    </row>
    <row r="18" spans="1:27" x14ac:dyDescent="0.25">
      <c r="A18" s="66">
        <f t="shared" si="1"/>
        <v>0</v>
      </c>
      <c r="B18" s="69">
        <f t="shared" ref="B18:D18" si="34">S18</f>
        <v>0</v>
      </c>
      <c r="C18" s="69">
        <f t="shared" si="34"/>
        <v>0</v>
      </c>
      <c r="D18" s="69" t="e">
        <f t="shared" si="34"/>
        <v>#DIV/0!</v>
      </c>
      <c r="E18" s="69" t="e">
        <f t="shared" si="3"/>
        <v>#DIV/0!</v>
      </c>
      <c r="F18" s="66">
        <f t="shared" si="33"/>
        <v>0</v>
      </c>
      <c r="G18" s="66">
        <f t="shared" si="33"/>
        <v>0</v>
      </c>
      <c r="H18" s="66">
        <f t="shared" si="33"/>
        <v>0</v>
      </c>
      <c r="I18" s="66">
        <f t="shared" si="33"/>
        <v>0</v>
      </c>
      <c r="J18" s="66" t="e">
        <f t="shared" si="33"/>
        <v>#DIV/0!</v>
      </c>
      <c r="K18" s="66" t="e">
        <f t="shared" si="33"/>
        <v>#DIV/0!</v>
      </c>
      <c r="L18" s="70"/>
      <c r="M18" s="70"/>
      <c r="N18" s="70">
        <v>0</v>
      </c>
      <c r="O18" s="70">
        <f t="shared" si="4"/>
        <v>0</v>
      </c>
      <c r="P18" s="70">
        <f t="shared" si="5"/>
        <v>0</v>
      </c>
      <c r="Q18" s="70">
        <f t="shared" si="6"/>
        <v>0</v>
      </c>
      <c r="R18" s="70">
        <f t="shared" si="31"/>
        <v>0</v>
      </c>
      <c r="S18" s="70">
        <f t="shared" si="32"/>
        <v>0</v>
      </c>
      <c r="T18" s="70">
        <v>0</v>
      </c>
      <c r="U18" s="70" t="e">
        <f t="shared" si="8"/>
        <v>#DIV/0!</v>
      </c>
      <c r="V18" s="69">
        <v>0</v>
      </c>
      <c r="W18" s="70">
        <v>0</v>
      </c>
      <c r="X18" s="70">
        <f t="shared" si="9"/>
        <v>0</v>
      </c>
      <c r="Y18" s="70">
        <f t="shared" si="10"/>
        <v>0</v>
      </c>
      <c r="Z18" s="70" t="e">
        <f t="shared" si="11"/>
        <v>#DIV/0!</v>
      </c>
      <c r="AA18" s="70" t="e">
        <f t="shared" si="12"/>
        <v>#DIV/0!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Calculation</vt:lpstr>
      <vt:lpstr>Comparatbles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2023-11-06T10:17:37Z</dcterms:modified>
</cp:coreProperties>
</file>