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Extra Forder\Kapu Gems\"/>
    </mc:Choice>
  </mc:AlternateContent>
  <xr:revisionPtr revIDLastSave="0" documentId="13_ncr:1_{D2D68EE1-C49A-4391-9A47-2486C4FD1222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M6" i="4" l="1"/>
  <c r="N5" i="4"/>
  <c r="M4" i="4"/>
  <c r="M12" i="4" l="1"/>
  <c r="N12" i="4" s="1"/>
  <c r="M11" i="4"/>
  <c r="N11" i="4" s="1"/>
  <c r="M10" i="4"/>
  <c r="N10" i="4" s="1"/>
  <c r="M9" i="4"/>
  <c r="M8" i="4"/>
  <c r="N7" i="4"/>
  <c r="M15" i="4" l="1"/>
  <c r="N15" i="4" s="1"/>
  <c r="M14" i="4"/>
  <c r="N14" i="4" s="1"/>
  <c r="M16" i="4" l="1"/>
  <c r="P43" i="4" l="1"/>
  <c r="P27" i="4"/>
  <c r="P31" i="4" s="1"/>
  <c r="P26" i="4"/>
  <c r="P25" i="4"/>
  <c r="P34" i="4" s="1"/>
  <c r="P28" i="4" l="1"/>
  <c r="P32" i="4"/>
  <c r="P33" i="4" s="1"/>
  <c r="P36" i="4" s="1"/>
  <c r="P39" i="4" s="1"/>
  <c r="P45" i="4" l="1"/>
  <c r="P41" i="4"/>
  <c r="P40" i="4"/>
  <c r="N16" i="4" l="1"/>
  <c r="M17" i="4" l="1"/>
  <c r="N17" i="4" s="1"/>
  <c r="M13" i="4" l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<sst xmlns="http://schemas.openxmlformats.org/spreadsheetml/2006/main" count="40" uniqueCount="36">
  <si>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</si>
  <si>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</si>
  <si>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</si>
  <si>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</si>
  <si>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</si>
  <si>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</si>
  <si>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</si>
  <si>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</si>
  <si>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</si>
  <si>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</si>
  <si>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</si>
  <si>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</si>
  <si>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</si>
  <si>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</si>
  <si>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</si>
  <si>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</si>
  <si>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</si>
  <si>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</si>
  <si>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</si>
  <si>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</si>
  <si>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</si>
  <si>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</si>
  <si>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</si>
  <si>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</si>
  <si>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</si>
  <si>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</si>
  <si>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</si>
  <si>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</si>
  <si>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</si>
  <si>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</si>
  <si>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</si>
  <si>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</si>
  <si>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sq.ft</t>
  </si>
  <si>
    <t>Fla No. 101, 1st floor, Anandmangal Apartment - Village Katargaon</t>
  </si>
  <si>
    <t xml:space="preserve">BUA - Flat No. 101 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</si>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</sst>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2" fontId="2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7" fillId="0" borderId="0" xfId="0" applyFont="1" applyBorder="1"/>
    <xf numFmtId="0" fontId="8" fillId="0" borderId="0" xfId="0" applyFont="1" applyBorder="1"/>
    <xf numFmtId="0" fontId="8" fillId="2" borderId="0" xfId="0" applyFont="1" applyFill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2" fillId="0" borderId="0" xfId="0" applyFont="1" applyBorder="1"/>
    <xf numFmtId="0" fontId="0" fillId="0" borderId="0" xfId="0" applyBorder="1"/>
    <xf numFmtId="43" fontId="6" fillId="0" borderId="0" xfId="0" applyNumberFormat="1" applyFont="1" applyBorder="1"/>
    <xf numFmtId="0" fontId="6" fillId="0" borderId="0" xfId="0" applyFont="1" applyBorder="1"/>
    <xf numFmtId="0" fontId="6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5" xfId="0" applyFill="1" applyBorder="1"/>
    <xf numFmtId="43" fontId="7" fillId="0" borderId="0" xfId="1" applyFont="1" applyFill="1" applyBorder="1"/>
    <xf numFmtId="0" fontId="7" fillId="0" borderId="0" xfId="0" applyFont="1" applyFill="1" applyBorder="1"/>
    <xf numFmtId="43" fontId="2" fillId="0" borderId="0" xfId="1" applyFont="1" applyBorder="1"/>
    <xf numFmtId="10" fontId="2" fillId="0" borderId="0" xfId="0" applyNumberFormat="1" applyFont="1" applyBorder="1"/>
    <xf numFmtId="43" fontId="2" fillId="0" borderId="0" xfId="1" applyFont="1" applyFill="1" applyBorder="1"/>
    <xf numFmtId="0" fontId="2" fillId="0" borderId="0" xfId="0" applyFont="1" applyFill="1" applyBorder="1"/>
    <xf numFmtId="43" fontId="2" fillId="0" borderId="0" xfId="0" applyNumberFormat="1" applyFont="1" applyBorder="1"/>
    <xf numFmtId="43" fontId="4" fillId="0" borderId="0" xfId="0" applyNumberFormat="1" applyFont="1" applyBorder="1"/>
    <xf numFmtId="0" fontId="4" fillId="0" borderId="0" xfId="0" applyFont="1" applyBorder="1"/>
    <xf numFmtId="0" fontId="2" fillId="0" borderId="2" xfId="0" applyFont="1" applyFill="1" applyBorder="1"/>
    <xf numFmtId="0" fontId="8" fillId="0" borderId="2" xfId="0" applyFont="1" applyBorder="1"/>
    <xf numFmtId="0" fontId="0" fillId="0" borderId="7" xfId="0" applyBorder="1"/>
    <xf numFmtId="43" fontId="4" fillId="0" borderId="8" xfId="0" applyNumberFormat="1" applyFont="1" applyBorder="1"/>
    <xf numFmtId="43" fontId="6" fillId="0" borderId="8" xfId="0" applyNumberFormat="1" applyFont="1" applyBorder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0" fontId="9" fillId="0" borderId="1" xfId="0" applyFont="1" applyFill="1" applyBorder="1" applyAlignment="1">
      <alignment horizontal="left" wrapText="1"/>
    </xf>
    <xf numFmtId="0" fontId="9" fillId="0" borderId="2" xfId="0" applyFont="1" applyFill="1" applyBorder="1" applyAlignment="1">
      <alignment horizontal="left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172971</xdr:rowOff>
    </xdr:from>
    <xdr:to>
      <xdr:col>16</xdr:col>
      <xdr:colOff>366566</xdr:colOff>
      <xdr:row>27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50AB22-479F-4604-8FBB-FEA140DD0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72971"/>
          <a:ext cx="9529616" cy="50657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573367</xdr:colOff>
      <xdr:row>37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8E1D3-C356-43EC-BB52-1A3A32F4E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74967" cy="6858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184872</xdr:rowOff>
    </xdr:from>
    <xdr:to>
      <xdr:col>18</xdr:col>
      <xdr:colOff>457200</xdr:colOff>
      <xdr:row>30</xdr:row>
      <xdr:rowOff>153391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A4B7C7-96B8-4700-9E5D-6B4B3BA9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184872"/>
          <a:ext cx="10810875" cy="56835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24</xdr:col>
      <xdr:colOff>11398</xdr:colOff>
      <xdr:row>39</xdr:row>
      <xdr:rowOff>134332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47C2E0-1A53-4D90-99B2-C172F556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3422598" cy="70399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1</xdr:row>
      <xdr:rowOff>17389</xdr:rowOff>
    </xdr:from>
    <xdr:to>
      <xdr:col>19</xdr:col>
      <xdr:colOff>228601</xdr:colOff>
      <xdr:row>31</xdr:row>
      <xdr:rowOff>172447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2C34B0-4DB8-4AA2-86F0-C3E10761D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1" y="207889"/>
          <a:ext cx="11106150" cy="58700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28</xdr:col>
      <xdr:colOff>363872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E7DFC5-B7BE-454B-89A9-490D105E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3775072" cy="7201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158647</xdr:rowOff>
    </xdr:from>
    <xdr:to>
      <xdr:col>16</xdr:col>
      <xdr:colOff>246573</xdr:colOff>
      <xdr:row>28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878801-EBE1-497E-A105-5BF428AE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58647"/>
          <a:ext cx="9714423" cy="52134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46"/>
  <sheetViews>
    <sheetView tabSelected="1" topLeftCell="A13" zoomScaleNormal="100" workbookViewId="0">
      <selection activeCell="V38" sqref="V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7.7109375" customWidth="1"/>
    <col min="11" max="11" width="5" customWidth="1"/>
    <col min="12" max="12" width="10.5703125" customWidth="1"/>
    <col min="13" max="13" width="8.28515625" customWidth="1"/>
    <col min="14" max="14" width="17.85546875" style="12" customWidth="1"/>
    <col min="15" max="15" width="26.140625" customWidth="1"/>
    <col min="16" max="16" width="15" customWidth="1"/>
    <col min="17" max="17" width="14.42578125" customWidth="1"/>
    <col min="18" max="18" width="3.140625" customWidth="1"/>
    <col min="22" max="23" width="9.140625" customWidth="1"/>
  </cols>
  <sheetData>
    <row r="1" spans="1:5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K1" s="1" t="s">
        <v>7</v>
      </c>
      <c r="L1" s="1" t="s">
        <v>4</v>
      </c>
      <c r="M1" s="1" t="s">
        <v>5</v>
      </c>
      <c r="N1" s="11" t="s">
        <v>6</v>
      </c>
      <c r="O1" s="1" t="s">
        <v>1</v>
      </c>
      <c r="P1" s="1" t="s">
        <v>3</v>
      </c>
    </row>
    <row r="2" spans="1:55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N2" s="11"/>
    </row>
    <row r="3" spans="1:55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N3" s="70" t="s">
        <v>14</v>
      </c>
      <c r="O3" s="70"/>
    </row>
    <row r="4" spans="1:55" s="22" customFormat="1" x14ac:dyDescent="0.25">
      <c r="A4" s="22">
        <f t="shared" ref="A4:A17" si="0">K4</f>
        <v>0</v>
      </c>
      <c r="B4" s="22">
        <f t="shared" ref="B4:B17" si="1">N4</f>
        <v>925</v>
      </c>
      <c r="C4" s="22">
        <f>B4*1.2</f>
        <v>1110</v>
      </c>
      <c r="D4" s="22">
        <f t="shared" ref="D4:D15" si="2">C4*1.2</f>
        <v>1332</v>
      </c>
      <c r="E4" s="23">
        <f t="shared" ref="E4:E15" si="3">O4</f>
        <v>2200000</v>
      </c>
      <c r="F4" s="22">
        <f t="shared" ref="F4:F15" si="4">ROUND((E4/B4),0)</f>
        <v>2378</v>
      </c>
      <c r="G4" s="22">
        <f t="shared" ref="G4:G15" si="5">ROUND((E4/C4),0)</f>
        <v>1982</v>
      </c>
      <c r="H4" s="22">
        <f t="shared" ref="H4:H15" si="6">ROUND((E4/D4),0)</f>
        <v>1652</v>
      </c>
      <c r="I4" s="24" t="e">
        <f>#REF!</f>
        <v>#REF!</v>
      </c>
      <c r="J4" s="22">
        <f t="shared" ref="J4:J15" si="7">P4</f>
        <v>0</v>
      </c>
      <c r="L4">
        <v>0</v>
      </c>
      <c r="M4">
        <f t="shared" ref="M4:M6" si="8">L4/1.2</f>
        <v>0</v>
      </c>
      <c r="N4" s="12">
        <v>925</v>
      </c>
      <c r="O4" s="2">
        <v>2200000</v>
      </c>
    </row>
    <row r="5" spans="1:55" s="10" customFormat="1" x14ac:dyDescent="0.25">
      <c r="A5" s="64">
        <f t="shared" si="0"/>
        <v>0</v>
      </c>
      <c r="B5" s="64">
        <f t="shared" si="1"/>
        <v>350</v>
      </c>
      <c r="C5" s="64">
        <f t="shared" ref="C5:C17" si="9">B5*1.2</f>
        <v>420</v>
      </c>
      <c r="D5" s="64">
        <f t="shared" si="2"/>
        <v>504</v>
      </c>
      <c r="E5" s="65">
        <f t="shared" si="3"/>
        <v>1400000</v>
      </c>
      <c r="F5" s="64">
        <f t="shared" si="4"/>
        <v>4000</v>
      </c>
      <c r="G5" s="64">
        <f t="shared" si="5"/>
        <v>3333</v>
      </c>
      <c r="H5" s="64">
        <f t="shared" si="6"/>
        <v>2778</v>
      </c>
      <c r="I5" s="66" t="e">
        <f>#REF!</f>
        <v>#REF!</v>
      </c>
      <c r="J5" s="64">
        <f t="shared" si="7"/>
        <v>0</v>
      </c>
      <c r="L5" s="10">
        <v>0</v>
      </c>
      <c r="M5" s="10">
        <v>420</v>
      </c>
      <c r="N5" s="67">
        <f t="shared" ref="N5" si="10">M5/1.2</f>
        <v>350</v>
      </c>
      <c r="O5" s="68">
        <v>1400000</v>
      </c>
    </row>
    <row r="6" spans="1:55" x14ac:dyDescent="0.25">
      <c r="A6" s="4">
        <f t="shared" si="0"/>
        <v>0</v>
      </c>
      <c r="B6" s="4">
        <f t="shared" si="1"/>
        <v>750</v>
      </c>
      <c r="C6" s="4">
        <f t="shared" si="9"/>
        <v>900</v>
      </c>
      <c r="D6" s="4">
        <f t="shared" si="2"/>
        <v>1080</v>
      </c>
      <c r="E6" s="5">
        <f t="shared" si="3"/>
        <v>1100000</v>
      </c>
      <c r="F6" s="9">
        <f t="shared" si="4"/>
        <v>1467</v>
      </c>
      <c r="G6" s="9">
        <f t="shared" si="5"/>
        <v>1222</v>
      </c>
      <c r="H6" s="9">
        <f t="shared" si="6"/>
        <v>1019</v>
      </c>
      <c r="I6" s="14" t="e">
        <f>#REF!</f>
        <v>#REF!</v>
      </c>
      <c r="J6" s="4">
        <f t="shared" si="7"/>
        <v>0</v>
      </c>
      <c r="L6">
        <v>0</v>
      </c>
      <c r="M6">
        <f t="shared" si="8"/>
        <v>0</v>
      </c>
      <c r="N6" s="12">
        <v>750</v>
      </c>
      <c r="O6" s="2">
        <v>1100000</v>
      </c>
      <c r="P6" s="7"/>
      <c r="Q6" s="7"/>
    </row>
    <row r="7" spans="1:55" s="21" customFormat="1" x14ac:dyDescent="0.25">
      <c r="A7" s="22">
        <f t="shared" si="0"/>
        <v>0</v>
      </c>
      <c r="B7" s="22">
        <f>N7</f>
        <v>500</v>
      </c>
      <c r="C7" s="22">
        <f t="shared" si="9"/>
        <v>600</v>
      </c>
      <c r="D7" s="22">
        <f t="shared" si="2"/>
        <v>720</v>
      </c>
      <c r="E7" s="23">
        <f>O7</f>
        <v>1550000</v>
      </c>
      <c r="F7" s="22">
        <f t="shared" si="4"/>
        <v>3100</v>
      </c>
      <c r="G7" s="22">
        <f t="shared" si="5"/>
        <v>2583</v>
      </c>
      <c r="H7" s="22">
        <f t="shared" si="6"/>
        <v>2153</v>
      </c>
      <c r="I7" s="24" t="e">
        <f>#REF!</f>
        <v>#REF!</v>
      </c>
      <c r="J7" s="22">
        <f t="shared" si="7"/>
        <v>0</v>
      </c>
      <c r="L7" s="21">
        <v>0</v>
      </c>
      <c r="M7" s="21">
        <v>600</v>
      </c>
      <c r="N7" s="71">
        <f t="shared" ref="N7:N12" si="11">M7/1.2</f>
        <v>500</v>
      </c>
      <c r="O7" s="72">
        <v>1550000</v>
      </c>
    </row>
    <row r="8" spans="1:55" s="21" customFormat="1" x14ac:dyDescent="0.25">
      <c r="A8" s="22">
        <f t="shared" si="0"/>
        <v>0</v>
      </c>
      <c r="B8" s="22">
        <f>N8</f>
        <v>450</v>
      </c>
      <c r="C8" s="22">
        <f t="shared" si="9"/>
        <v>540</v>
      </c>
      <c r="D8" s="22">
        <f t="shared" si="2"/>
        <v>648</v>
      </c>
      <c r="E8" s="23">
        <f>O8</f>
        <v>1300000</v>
      </c>
      <c r="F8" s="22">
        <f t="shared" si="4"/>
        <v>2889</v>
      </c>
      <c r="G8" s="22">
        <f t="shared" si="5"/>
        <v>2407</v>
      </c>
      <c r="H8" s="22">
        <f t="shared" si="6"/>
        <v>2006</v>
      </c>
      <c r="I8" s="24" t="e">
        <f>#REF!</f>
        <v>#REF!</v>
      </c>
      <c r="J8" s="22">
        <f t="shared" si="7"/>
        <v>0</v>
      </c>
      <c r="L8">
        <v>0</v>
      </c>
      <c r="M8">
        <f t="shared" ref="M8:M12" si="12">L8/1.2</f>
        <v>0</v>
      </c>
      <c r="N8" s="12">
        <v>450</v>
      </c>
      <c r="O8" s="2">
        <v>1300000</v>
      </c>
    </row>
    <row r="9" spans="1:55" s="10" customFormat="1" x14ac:dyDescent="0.25">
      <c r="A9" s="64">
        <f t="shared" si="0"/>
        <v>0</v>
      </c>
      <c r="B9" s="64">
        <f>N9</f>
        <v>425</v>
      </c>
      <c r="C9" s="64">
        <f t="shared" si="9"/>
        <v>510</v>
      </c>
      <c r="D9" s="64">
        <f t="shared" si="2"/>
        <v>612</v>
      </c>
      <c r="E9" s="65">
        <f>O9</f>
        <v>1500000</v>
      </c>
      <c r="F9" s="64">
        <f t="shared" si="4"/>
        <v>3529</v>
      </c>
      <c r="G9" s="64">
        <f t="shared" si="5"/>
        <v>2941</v>
      </c>
      <c r="H9" s="64">
        <f t="shared" si="6"/>
        <v>2451</v>
      </c>
      <c r="I9" s="66" t="e">
        <f>#REF!</f>
        <v>#REF!</v>
      </c>
      <c r="J9" s="64">
        <f t="shared" si="7"/>
        <v>0</v>
      </c>
      <c r="L9" s="10">
        <v>0</v>
      </c>
      <c r="M9" s="10">
        <f t="shared" si="12"/>
        <v>0</v>
      </c>
      <c r="N9" s="67">
        <v>425</v>
      </c>
      <c r="O9" s="68">
        <v>1500000</v>
      </c>
    </row>
    <row r="10" spans="1:55" x14ac:dyDescent="0.25">
      <c r="A10" s="4">
        <f t="shared" si="0"/>
        <v>0</v>
      </c>
      <c r="B10" s="4">
        <f t="shared" si="1"/>
        <v>503.47222222222229</v>
      </c>
      <c r="C10" s="4">
        <f t="shared" si="9"/>
        <v>604.16666666666674</v>
      </c>
      <c r="D10" s="4">
        <f t="shared" si="2"/>
        <v>725.00000000000011</v>
      </c>
      <c r="E10" s="5">
        <f t="shared" si="3"/>
        <v>2500000</v>
      </c>
      <c r="F10" s="22">
        <f t="shared" si="4"/>
        <v>4966</v>
      </c>
      <c r="G10" s="22">
        <f t="shared" si="5"/>
        <v>4138</v>
      </c>
      <c r="H10" s="9">
        <f t="shared" si="6"/>
        <v>3448</v>
      </c>
      <c r="I10" s="14" t="e">
        <f>#REF!</f>
        <v>#REF!</v>
      </c>
      <c r="J10" s="4">
        <f t="shared" si="7"/>
        <v>0</v>
      </c>
      <c r="L10">
        <v>725</v>
      </c>
      <c r="M10">
        <f t="shared" si="12"/>
        <v>604.16666666666674</v>
      </c>
      <c r="N10" s="12">
        <f t="shared" si="11"/>
        <v>503.47222222222229</v>
      </c>
      <c r="O10" s="2">
        <v>2500000</v>
      </c>
      <c r="P10" s="7"/>
      <c r="Q10" s="7"/>
    </row>
    <row r="11" spans="1:55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14" t="e">
        <f>#REF!</f>
        <v>#REF!</v>
      </c>
      <c r="J11" s="4">
        <f t="shared" si="7"/>
        <v>0</v>
      </c>
      <c r="L11">
        <v>0</v>
      </c>
      <c r="M11">
        <f t="shared" si="12"/>
        <v>0</v>
      </c>
      <c r="N11" s="12">
        <f t="shared" si="11"/>
        <v>0</v>
      </c>
      <c r="O11" s="2">
        <v>0</v>
      </c>
      <c r="P11" s="7"/>
      <c r="Q11" s="7"/>
    </row>
    <row r="12" spans="1:55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L12">
        <v>0</v>
      </c>
      <c r="M12">
        <f t="shared" si="12"/>
        <v>0</v>
      </c>
      <c r="N12" s="12">
        <f t="shared" si="11"/>
        <v>0</v>
      </c>
      <c r="O12" s="2">
        <v>0</v>
      </c>
      <c r="P12" s="7"/>
      <c r="Q12" s="7"/>
    </row>
    <row r="13" spans="1:55" s="10" customFormat="1" ht="18.75" x14ac:dyDescent="0.3">
      <c r="A13" s="16">
        <f t="shared" si="0"/>
        <v>0</v>
      </c>
      <c r="B13" s="16" t="str">
        <f t="shared" si="1"/>
        <v>Index-II</v>
      </c>
      <c r="C13" s="16" t="e">
        <f t="shared" si="9"/>
        <v>#VALUE!</v>
      </c>
      <c r="D13" s="16" t="e">
        <f t="shared" si="2"/>
        <v>#VALUE!</v>
      </c>
      <c r="E13" s="17">
        <f t="shared" si="3"/>
        <v>0</v>
      </c>
      <c r="F13" s="16" t="e">
        <f t="shared" si="4"/>
        <v>#VALUE!</v>
      </c>
      <c r="G13" s="16" t="e">
        <f t="shared" si="5"/>
        <v>#VALUE!</v>
      </c>
      <c r="H13" s="16" t="e">
        <f t="shared" si="6"/>
        <v>#VALUE!</v>
      </c>
      <c r="I13" s="18" t="e">
        <f>#REF!</f>
        <v>#REF!</v>
      </c>
      <c r="J13" s="16">
        <f t="shared" si="7"/>
        <v>0</v>
      </c>
      <c r="K13" s="19"/>
      <c r="L13" s="19">
        <v>0</v>
      </c>
      <c r="M13" s="19">
        <f t="shared" ref="M13:M16" si="13">L13/1.2</f>
        <v>0</v>
      </c>
      <c r="N13" s="69" t="s">
        <v>13</v>
      </c>
      <c r="O13" s="69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</row>
    <row r="14" spans="1:55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14" t="e">
        <f>#REF!</f>
        <v>#REF!</v>
      </c>
      <c r="J14" s="4">
        <f t="shared" si="7"/>
        <v>0</v>
      </c>
      <c r="L14">
        <v>0</v>
      </c>
      <c r="M14">
        <f t="shared" ref="M14:M15" si="14">L14/1.2</f>
        <v>0</v>
      </c>
      <c r="N14" s="12">
        <f t="shared" ref="N14:N15" si="15">M14/1.2</f>
        <v>0</v>
      </c>
      <c r="O14" s="2">
        <v>0</v>
      </c>
      <c r="P14" s="7"/>
      <c r="Q14" s="7"/>
    </row>
    <row r="15" spans="1:55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2"/>
        <v>0</v>
      </c>
      <c r="E15" s="5">
        <f t="shared" si="3"/>
        <v>0</v>
      </c>
      <c r="F15" s="9" t="e">
        <f t="shared" si="4"/>
        <v>#DIV/0!</v>
      </c>
      <c r="G15" s="9" t="e">
        <f t="shared" si="5"/>
        <v>#DIV/0!</v>
      </c>
      <c r="H15" s="9" t="e">
        <f t="shared" si="6"/>
        <v>#DIV/0!</v>
      </c>
      <c r="I15" s="14" t="e">
        <f>#REF!</f>
        <v>#REF!</v>
      </c>
      <c r="J15" s="4">
        <f t="shared" si="7"/>
        <v>0</v>
      </c>
      <c r="L15">
        <v>0</v>
      </c>
      <c r="M15">
        <f t="shared" si="14"/>
        <v>0</v>
      </c>
      <c r="N15" s="12">
        <f t="shared" si="15"/>
        <v>0</v>
      </c>
      <c r="O15" s="2">
        <v>0</v>
      </c>
      <c r="P15" s="7"/>
      <c r="Q15" s="7"/>
    </row>
    <row r="16" spans="1:55" x14ac:dyDescent="0.25">
      <c r="A16" s="4">
        <f t="shared" si="0"/>
        <v>0</v>
      </c>
      <c r="B16" s="4">
        <f t="shared" si="1"/>
        <v>0</v>
      </c>
      <c r="C16" s="4">
        <f t="shared" si="9"/>
        <v>0</v>
      </c>
      <c r="D16" s="4">
        <f t="shared" ref="D16:D17" si="16">C16*1.2</f>
        <v>0</v>
      </c>
      <c r="E16" s="5">
        <f t="shared" ref="E16:E17" si="17">O16</f>
        <v>0</v>
      </c>
      <c r="F16" s="9" t="e">
        <f t="shared" ref="F16:F17" si="18">ROUND((E16/B16),0)</f>
        <v>#DIV/0!</v>
      </c>
      <c r="G16" s="9" t="e">
        <f t="shared" ref="G16:G17" si="19">ROUND((E16/C16),0)</f>
        <v>#DIV/0!</v>
      </c>
      <c r="H16" s="4" t="e">
        <f t="shared" ref="H16:H17" si="20">ROUND((E16/D16),0)</f>
        <v>#DIV/0!</v>
      </c>
      <c r="I16" s="14" t="e">
        <f>#REF!</f>
        <v>#REF!</v>
      </c>
      <c r="J16" s="4">
        <f t="shared" ref="J16:J17" si="21">P16</f>
        <v>0</v>
      </c>
      <c r="L16">
        <v>0</v>
      </c>
      <c r="M16">
        <f t="shared" si="13"/>
        <v>0</v>
      </c>
      <c r="N16" s="12">
        <f t="shared" ref="N16" si="22">M16/1.2</f>
        <v>0</v>
      </c>
      <c r="O16" s="2">
        <v>0</v>
      </c>
      <c r="P16" s="7"/>
      <c r="Q16" s="7"/>
    </row>
    <row r="17" spans="1:20" x14ac:dyDescent="0.25">
      <c r="A17" s="4">
        <f t="shared" si="0"/>
        <v>0</v>
      </c>
      <c r="B17" s="4">
        <f t="shared" si="1"/>
        <v>0</v>
      </c>
      <c r="C17" s="4">
        <f t="shared" si="9"/>
        <v>0</v>
      </c>
      <c r="D17" s="4">
        <f t="shared" si="16"/>
        <v>0</v>
      </c>
      <c r="E17" s="5">
        <f t="shared" si="17"/>
        <v>0</v>
      </c>
      <c r="F17" s="9" t="e">
        <f t="shared" si="18"/>
        <v>#DIV/0!</v>
      </c>
      <c r="G17" s="4" t="e">
        <f t="shared" si="19"/>
        <v>#DIV/0!</v>
      </c>
      <c r="H17" s="4" t="e">
        <f t="shared" si="20"/>
        <v>#DIV/0!</v>
      </c>
      <c r="I17" s="14" t="e">
        <f>#REF!</f>
        <v>#REF!</v>
      </c>
      <c r="J17" s="4">
        <f t="shared" si="21"/>
        <v>0</v>
      </c>
      <c r="L17">
        <v>0</v>
      </c>
      <c r="M17">
        <f t="shared" ref="M17" si="23">L17/1.2</f>
        <v>0</v>
      </c>
      <c r="N17" s="12">
        <f t="shared" ref="N17" si="24">M17/1.2</f>
        <v>0</v>
      </c>
      <c r="O17" s="2">
        <v>0</v>
      </c>
      <c r="P17" s="7"/>
      <c r="Q17" s="7"/>
    </row>
    <row r="19" spans="1:20" ht="15.75" x14ac:dyDescent="0.25">
      <c r="N19" s="20"/>
      <c r="O19" s="20"/>
      <c r="P19" s="20"/>
      <c r="Q19" s="20"/>
      <c r="R19" s="20"/>
    </row>
    <row r="20" spans="1:20" ht="15.75" x14ac:dyDescent="0.25">
      <c r="N20" s="20" t="s">
        <v>33</v>
      </c>
      <c r="O20" s="20"/>
      <c r="P20" s="20"/>
      <c r="Q20" s="20"/>
      <c r="R20" s="20"/>
      <c r="S20" s="20"/>
      <c r="T20" s="20"/>
    </row>
    <row r="21" spans="1:20" ht="27.75" customHeight="1" thickBot="1" x14ac:dyDescent="0.3"/>
    <row r="22" spans="1:20" x14ac:dyDescent="0.25">
      <c r="N22" s="28"/>
      <c r="O22" s="29"/>
      <c r="P22" s="30"/>
      <c r="Q22" s="31"/>
      <c r="R22" s="32"/>
    </row>
    <row r="23" spans="1:20" x14ac:dyDescent="0.25">
      <c r="N23" s="33" t="s">
        <v>15</v>
      </c>
      <c r="O23" s="25"/>
      <c r="P23" s="52">
        <v>3500</v>
      </c>
      <c r="Q23" s="26" t="s">
        <v>35</v>
      </c>
      <c r="R23" s="34"/>
    </row>
    <row r="24" spans="1:20" ht="45" x14ac:dyDescent="0.25">
      <c r="G24" s="6"/>
      <c r="H24" s="6"/>
      <c r="N24" s="35" t="s">
        <v>16</v>
      </c>
      <c r="O24" s="25"/>
      <c r="P24" s="52">
        <v>2800</v>
      </c>
      <c r="Q24" s="27"/>
      <c r="R24" s="34"/>
    </row>
    <row r="25" spans="1:20" x14ac:dyDescent="0.25">
      <c r="N25" s="33" t="s">
        <v>17</v>
      </c>
      <c r="O25" s="25"/>
      <c r="P25" s="52">
        <f>P23-P24</f>
        <v>700</v>
      </c>
      <c r="Q25" s="27"/>
      <c r="R25" s="34"/>
    </row>
    <row r="26" spans="1:20" x14ac:dyDescent="0.25">
      <c r="N26" s="33" t="s">
        <v>18</v>
      </c>
      <c r="O26" s="25"/>
      <c r="P26" s="52">
        <f>P24</f>
        <v>2800</v>
      </c>
      <c r="Q26" s="27"/>
      <c r="R26" s="34"/>
    </row>
    <row r="27" spans="1:20" x14ac:dyDescent="0.25">
      <c r="G27" s="6"/>
      <c r="H27" s="6"/>
      <c r="I27" s="15"/>
      <c r="N27" s="33" t="s">
        <v>19</v>
      </c>
      <c r="O27" s="36"/>
      <c r="P27" s="41">
        <f>Q27-Q28</f>
        <v>1</v>
      </c>
      <c r="Q27" s="38">
        <v>2023</v>
      </c>
      <c r="R27" s="34"/>
    </row>
    <row r="28" spans="1:20" x14ac:dyDescent="0.25">
      <c r="N28" s="33" t="s">
        <v>20</v>
      </c>
      <c r="O28" s="36"/>
      <c r="P28" s="41">
        <f>P29-P27</f>
        <v>59</v>
      </c>
      <c r="Q28" s="37">
        <v>2022</v>
      </c>
      <c r="R28" s="34"/>
    </row>
    <row r="29" spans="1:20" x14ac:dyDescent="0.25">
      <c r="N29" s="33" t="s">
        <v>21</v>
      </c>
      <c r="O29" s="36"/>
      <c r="P29" s="41">
        <v>60</v>
      </c>
      <c r="Q29" s="37"/>
      <c r="R29" s="34"/>
    </row>
    <row r="30" spans="1:20" ht="30" x14ac:dyDescent="0.25">
      <c r="N30" s="35" t="s">
        <v>22</v>
      </c>
      <c r="O30" s="36"/>
      <c r="P30" s="41">
        <v>0</v>
      </c>
      <c r="Q30" s="37"/>
      <c r="R30" s="34"/>
    </row>
    <row r="31" spans="1:20" x14ac:dyDescent="0.25">
      <c r="N31" s="33"/>
      <c r="O31" s="39"/>
      <c r="P31" s="53">
        <f>P30%</f>
        <v>0</v>
      </c>
      <c r="Q31" s="40"/>
      <c r="R31" s="34"/>
    </row>
    <row r="32" spans="1:20" x14ac:dyDescent="0.25">
      <c r="N32" s="33" t="s">
        <v>23</v>
      </c>
      <c r="O32" s="25"/>
      <c r="P32" s="52">
        <f>P26*P31</f>
        <v>0</v>
      </c>
      <c r="Q32" s="27"/>
      <c r="R32" s="34"/>
    </row>
    <row r="33" spans="14:18" x14ac:dyDescent="0.25">
      <c r="N33" s="33" t="s">
        <v>24</v>
      </c>
      <c r="O33" s="25"/>
      <c r="P33" s="52">
        <f>P26-P32</f>
        <v>2800</v>
      </c>
      <c r="Q33" s="27"/>
      <c r="R33" s="34"/>
    </row>
    <row r="34" spans="14:18" x14ac:dyDescent="0.25">
      <c r="N34" s="33" t="s">
        <v>17</v>
      </c>
      <c r="O34" s="25"/>
      <c r="P34" s="52">
        <f>P25</f>
        <v>700</v>
      </c>
      <c r="Q34" s="27"/>
      <c r="R34" s="34"/>
    </row>
    <row r="35" spans="14:18" x14ac:dyDescent="0.25">
      <c r="N35" s="33"/>
      <c r="O35" s="25"/>
      <c r="P35" s="52"/>
      <c r="Q35" s="27"/>
      <c r="R35" s="34"/>
    </row>
    <row r="36" spans="14:18" x14ac:dyDescent="0.25">
      <c r="N36" s="49" t="s">
        <v>25</v>
      </c>
      <c r="O36" s="50"/>
      <c r="P36" s="54">
        <f>P34+P33</f>
        <v>3500</v>
      </c>
      <c r="Q36" s="27"/>
      <c r="R36" s="34"/>
    </row>
    <row r="37" spans="14:18" ht="15.75" thickBot="1" x14ac:dyDescent="0.3">
      <c r="N37" s="49"/>
      <c r="O37" s="51"/>
      <c r="P37" s="55"/>
      <c r="Q37" s="37"/>
      <c r="R37" s="34"/>
    </row>
    <row r="38" spans="14:18" ht="21" customHeight="1" x14ac:dyDescent="0.25">
      <c r="N38" s="73" t="s">
        <v>34</v>
      </c>
      <c r="O38" s="74"/>
      <c r="P38" s="59">
        <v>650</v>
      </c>
      <c r="Q38" s="60" t="s">
        <v>32</v>
      </c>
      <c r="R38" s="32"/>
    </row>
    <row r="39" spans="14:18" x14ac:dyDescent="0.25">
      <c r="N39" s="33" t="s">
        <v>26</v>
      </c>
      <c r="O39" s="41"/>
      <c r="P39" s="56">
        <f>P36*P38+Q40</f>
        <v>2275000</v>
      </c>
      <c r="Q39" s="37"/>
      <c r="R39" s="34"/>
    </row>
    <row r="40" spans="14:18" x14ac:dyDescent="0.25">
      <c r="N40" s="33" t="s">
        <v>27</v>
      </c>
      <c r="O40" s="42"/>
      <c r="P40" s="57">
        <f>P39*0.9</f>
        <v>2047500</v>
      </c>
      <c r="Q40" s="37"/>
      <c r="R40" s="34"/>
    </row>
    <row r="41" spans="14:18" x14ac:dyDescent="0.25">
      <c r="N41" s="33" t="s">
        <v>28</v>
      </c>
      <c r="O41" s="42"/>
      <c r="P41" s="57">
        <f>P39*0.8</f>
        <v>1820000</v>
      </c>
      <c r="Q41" s="43"/>
      <c r="R41" s="34"/>
    </row>
    <row r="42" spans="14:18" x14ac:dyDescent="0.25">
      <c r="N42" s="33"/>
      <c r="O42" s="42"/>
      <c r="P42" s="58"/>
      <c r="Q42" s="37"/>
      <c r="R42" s="34"/>
    </row>
    <row r="43" spans="14:18" ht="15.75" thickBot="1" x14ac:dyDescent="0.3">
      <c r="N43" s="61" t="s">
        <v>29</v>
      </c>
      <c r="O43" s="47"/>
      <c r="P43" s="62">
        <f>P24*P38</f>
        <v>1820000</v>
      </c>
      <c r="Q43" s="63"/>
      <c r="R43" s="48"/>
    </row>
    <row r="44" spans="14:18" x14ac:dyDescent="0.25">
      <c r="N44" s="33" t="s">
        <v>30</v>
      </c>
      <c r="O44" s="42"/>
      <c r="P44" s="44"/>
      <c r="Q44" s="44"/>
      <c r="R44" s="34"/>
    </row>
    <row r="45" spans="14:18" x14ac:dyDescent="0.25">
      <c r="N45" s="45" t="s">
        <v>31</v>
      </c>
      <c r="O45" s="44"/>
      <c r="P45" s="43">
        <f>P39*0.025/12</f>
        <v>4739.583333333333</v>
      </c>
      <c r="Q45" s="43"/>
      <c r="R45" s="34"/>
    </row>
    <row r="46" spans="14:18" ht="15.75" thickBot="1" x14ac:dyDescent="0.3">
      <c r="N46" s="46"/>
      <c r="O46" s="47"/>
      <c r="P46" s="47"/>
      <c r="Q46" s="47"/>
      <c r="R46" s="48"/>
    </row>
  </sheetData>
  <mergeCells count="3">
    <mergeCell ref="N13:O13"/>
    <mergeCell ref="N3:O3"/>
    <mergeCell ref="N38:O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26" sqref="R2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2023-11-01T12:42:47Z</dcterms:modified>
</cp:coreProperties>
</file>