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6F163DB3-D4CD-46EC-82AB-1A118FCA772A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35" i="4" l="1"/>
  <c r="P17" i="4" l="1"/>
  <c r="P10" i="4"/>
  <c r="P12" i="4"/>
  <c r="Q12" i="4" s="1"/>
  <c r="B12" i="4" s="1"/>
  <c r="C12" i="4" s="1"/>
  <c r="D12" i="4" s="1"/>
  <c r="H12" i="4" s="1"/>
  <c r="J12" i="4"/>
  <c r="I12" i="4"/>
  <c r="E12" i="4"/>
  <c r="A12" i="4"/>
  <c r="B11" i="4"/>
  <c r="C11" i="4" s="1"/>
  <c r="D11" i="4" s="1"/>
  <c r="P11" i="4"/>
  <c r="J11" i="4"/>
  <c r="I11" i="4"/>
  <c r="E11" i="4"/>
  <c r="G11" i="4" s="1"/>
  <c r="A11" i="4"/>
  <c r="B10" i="4"/>
  <c r="C10" i="4" s="1"/>
  <c r="D10" i="4" s="1"/>
  <c r="J10" i="4"/>
  <c r="I10" i="4"/>
  <c r="E10" i="4"/>
  <c r="A10" i="4"/>
  <c r="Q9" i="4"/>
  <c r="P8" i="4"/>
  <c r="P7" i="4"/>
  <c r="P6" i="4"/>
  <c r="P5" i="4"/>
  <c r="P4" i="4"/>
  <c r="S43" i="4"/>
  <c r="H11" i="4" l="1"/>
  <c r="H10" i="4"/>
  <c r="G10" i="4"/>
  <c r="G12" i="4"/>
  <c r="F10" i="4"/>
  <c r="F11" i="4"/>
  <c r="F12" i="4"/>
  <c r="P19" i="4"/>
  <c r="Q19" i="4" s="1"/>
  <c r="P18" i="4"/>
  <c r="Q18" i="4" s="1"/>
  <c r="Q17" i="4"/>
  <c r="Q16" i="4"/>
  <c r="P20" i="4" l="1"/>
  <c r="Q20" i="4" s="1"/>
  <c r="S50" i="4" l="1"/>
  <c r="S33" i="4"/>
  <c r="S31" i="4"/>
  <c r="S30" i="4"/>
  <c r="S39" i="4" s="1"/>
  <c r="S36" i="4" l="1"/>
  <c r="S37" i="4" s="1"/>
  <c r="S38" i="4" s="1"/>
  <c r="S41" i="4" s="1"/>
  <c r="S44" i="4" s="1"/>
  <c r="S52" i="4" s="1"/>
  <c r="S46" i="4" l="1"/>
  <c r="S48" i="4" l="1"/>
  <c r="S47" i="4"/>
  <c r="B20" i="4" l="1"/>
  <c r="C20" i="4" s="1"/>
  <c r="D20" i="4" s="1"/>
  <c r="J20" i="4"/>
  <c r="I20" i="4"/>
  <c r="E20" i="4"/>
  <c r="A20" i="4"/>
  <c r="H20" i="4" l="1"/>
  <c r="F20" i="4"/>
  <c r="G20" i="4"/>
  <c r="P15" i="4" l="1"/>
  <c r="P13" i="4"/>
  <c r="Q13" i="4" s="1"/>
  <c r="J17" i="4" l="1"/>
  <c r="I17" i="4"/>
  <c r="E17" i="4"/>
  <c r="J16" i="4"/>
  <c r="I16" i="4"/>
  <c r="E16" i="4"/>
  <c r="J15" i="4"/>
  <c r="I15" i="4"/>
  <c r="E15" i="4"/>
  <c r="J13" i="4"/>
  <c r="I13" i="4"/>
  <c r="E13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9" i="4" l="1"/>
  <c r="I19" i="4"/>
  <c r="E19" i="4"/>
  <c r="A19" i="4"/>
  <c r="J18" i="4"/>
  <c r="I18" i="4"/>
  <c r="E18" i="4"/>
  <c r="A18" i="4"/>
  <c r="A17" i="4"/>
  <c r="B16" i="4"/>
  <c r="C16" i="4" s="1"/>
  <c r="A16" i="4"/>
  <c r="B15" i="4"/>
  <c r="C15" i="4" s="1"/>
  <c r="A15" i="4"/>
  <c r="B13" i="4"/>
  <c r="C13" i="4" s="1"/>
  <c r="A13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F8" i="4" l="1"/>
  <c r="F9" i="4"/>
  <c r="F13" i="4"/>
  <c r="F15" i="4"/>
  <c r="F16" i="4"/>
  <c r="F5" i="4"/>
  <c r="F6" i="4"/>
  <c r="F4" i="4"/>
  <c r="B17" i="4"/>
  <c r="C17" i="4" s="1"/>
  <c r="B18" i="4"/>
  <c r="C18" i="4" s="1"/>
  <c r="B19" i="4"/>
  <c r="C19" i="4" s="1"/>
  <c r="B7" i="4"/>
  <c r="C7" i="4" s="1"/>
  <c r="F18" i="4" l="1"/>
  <c r="F17" i="4"/>
  <c r="D13" i="4"/>
  <c r="H13" i="4" s="1"/>
  <c r="G13" i="4"/>
  <c r="D9" i="4"/>
  <c r="H9" i="4" s="1"/>
  <c r="G9" i="4"/>
  <c r="D16" i="4"/>
  <c r="H16" i="4" s="1"/>
  <c r="G16" i="4"/>
  <c r="F7" i="4"/>
  <c r="D5" i="4"/>
  <c r="H5" i="4" s="1"/>
  <c r="G5" i="4"/>
  <c r="D15" i="4"/>
  <c r="H15" i="4" s="1"/>
  <c r="G15" i="4"/>
  <c r="D4" i="4"/>
  <c r="H4" i="4" s="1"/>
  <c r="G4" i="4"/>
  <c r="D6" i="4"/>
  <c r="H6" i="4" s="1"/>
  <c r="G6" i="4"/>
  <c r="D8" i="4"/>
  <c r="H8" i="4" s="1"/>
  <c r="G8" i="4"/>
  <c r="D19" i="4"/>
  <c r="H19" i="4" s="1"/>
  <c r="G19" i="4"/>
  <c r="F19" i="4"/>
  <c r="D18" i="4"/>
  <c r="H18" i="4" s="1"/>
  <c r="G18" i="4"/>
  <c r="D17" i="4" l="1"/>
  <c r="H17" i="4" s="1"/>
  <c r="G17" i="4"/>
  <c r="D7" i="4"/>
  <c r="H7" i="4" s="1"/>
  <c r="G7" i="4"/>
</calcChain>
</file>

<file path=xl/sharedStrings.xml><?xml version="1.0" encoding="utf-8"?>
<sst xmlns="http://schemas.openxmlformats.org/spreadsheetml/2006/main" count="42" uniqueCount="38">
  <si>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</si>
  <si>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</si>
  <si>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</si>
  <si>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</si>
  <si>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</si>
  <si>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</si>
  <si>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</si>
  <si>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</si>
  <si>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</si>
  <si>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</si>
  <si>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</si>
  <si>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</si>
  <si>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</si>
  <si>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</si>
  <si>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</si>
  <si>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</si>
  <si>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</si>
  <si>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</si>
  <si>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</si>
  <si>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</si>
  <si>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</si>
  <si>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</si>
  <si>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</si>
  <si>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</si>
  <si>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</si>
  <si>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</si>
  <si>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</si>
  <si>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</si>
  <si>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</si>
  <si>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</si>
  <si>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</si>
  <si>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Car parking</t>
  </si>
  <si>
    <t xml:space="preserve">Total FMV </t>
  </si>
  <si>
    <t>rate on Carpet</t>
  </si>
  <si>
    <t>SBI - Racpc Pen - SHRAWANI KRISHNA KOLI</t>
  </si>
  <si>
    <t>Flat No. 203, 2nd Floor, Sai Priya Corner, Plot No. 211, Sector 25, Village - Pushpak Vahal, Navi Mumbai</t>
  </si>
  <si>
    <t>Carpet Area  -Flat No. 203</t>
  </si>
  <si>
    <t>Depreciation (100-10)X35/60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</si>
</sst>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9" fillId="0" borderId="2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0" fontId="7" fillId="0" borderId="0" xfId="0" applyFont="1"/>
    <xf numFmtId="0" fontId="8" fillId="2" borderId="0" xfId="0" applyFont="1" applyFill="1"/>
    <xf numFmtId="0" fontId="8" fillId="0" borderId="0" xfId="0" applyFont="1"/>
    <xf numFmtId="9" fontId="7" fillId="0" borderId="0" xfId="0" applyNumberFormat="1" applyFont="1"/>
    <xf numFmtId="10" fontId="2" fillId="0" borderId="0" xfId="0" applyNumberFormat="1" applyFont="1"/>
    <xf numFmtId="10" fontId="8" fillId="0" borderId="0" xfId="0" applyNumberFormat="1" applyFont="1"/>
    <xf numFmtId="43" fontId="2" fillId="0" borderId="0" xfId="1" applyFont="1" applyFill="1" applyBorder="1"/>
    <xf numFmtId="0" fontId="9" fillId="0" borderId="1" xfId="0" applyFont="1" applyBorder="1"/>
    <xf numFmtId="0" fontId="8" fillId="0" borderId="2" xfId="0" applyFont="1" applyBorder="1"/>
    <xf numFmtId="43" fontId="2" fillId="0" borderId="0" xfId="0" applyNumberFormat="1" applyFont="1"/>
    <xf numFmtId="43" fontId="4" fillId="0" borderId="0" xfId="0" applyNumberFormat="1" applyFont="1"/>
    <xf numFmtId="43" fontId="6" fillId="0" borderId="0" xfId="0" applyNumberFormat="1" applyFont="1"/>
    <xf numFmtId="0" fontId="4" fillId="0" borderId="0" xfId="0" applyFont="1"/>
    <xf numFmtId="0" fontId="4" fillId="0" borderId="2" xfId="0" applyFont="1" applyBorder="1"/>
    <xf numFmtId="0" fontId="6" fillId="0" borderId="0" xfId="0" applyFont="1"/>
    <xf numFmtId="0" fontId="1" fillId="0" borderId="8" xfId="0" applyFont="1" applyBorder="1"/>
    <xf numFmtId="43" fontId="0" fillId="0" borderId="0" xfId="0" applyNumberFormat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1065256</xdr:colOff>
      <xdr:row>22</xdr:row>
      <xdr:rowOff>142876</xdr:rowOff>
    </xdr:from>
    <xdr:to>
      <xdr:col>14</xdr:col>
      <xdr:colOff>658576</xdr:colOff>
      <xdr:row>41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C5D7D3-FEEE-4687-97E0-C32326A66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3956" y="4991101"/>
          <a:ext cx="6441795" cy="4171950"/>
        </a:xfrm>
        <a:prstGeom prst="rect">
          <a:avLst/>
        </a:prstGeom>
      </xdr:spPr>
    </xdr:pic>
    <xdr:clientData/>
  </xdr:twoCellAnchor>
  <xdr:twoCellAnchor editAs="oneCell">
    <xdr:from>
      <xdr:col>2</xdr:col>
      <xdr:colOff>1058911</xdr:colOff>
      <xdr:row>42</xdr:row>
      <xdr:rowOff>19050</xdr:rowOff>
    </xdr:from>
    <xdr:to>
      <xdr:col>14</xdr:col>
      <xdr:colOff>666749</xdr:colOff>
      <xdr:row>63</xdr:row>
      <xdr:rowOff>29534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889E3F-4A5B-43C3-80E5-57778ED30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7611" y="9248775"/>
          <a:ext cx="6456313" cy="41062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361949</xdr:colOff>
      <xdr:row>1</xdr:row>
      <xdr:rowOff>53348</xdr:rowOff>
    </xdr:from>
    <xdr:to>
      <xdr:col>14</xdr:col>
      <xdr:colOff>230458</xdr:colOff>
      <xdr:row>26</xdr:row>
      <xdr:rowOff>153476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3615E9-2458-4703-9C72-5CB724A6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49" y="243848"/>
          <a:ext cx="8402909" cy="48626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</xdr:row>
      <xdr:rowOff>160686</xdr:rowOff>
    </xdr:from>
    <xdr:to>
      <xdr:col>19</xdr:col>
      <xdr:colOff>561975</xdr:colOff>
      <xdr:row>36</xdr:row>
      <xdr:rowOff>153438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AD9BEB-E645-4DCB-93F5-04A0ECE10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" y="351186"/>
          <a:ext cx="10915650" cy="66602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6</xdr:row>
      <xdr:rowOff>123824</xdr:rowOff>
    </xdr:from>
    <xdr:to>
      <xdr:col>21</xdr:col>
      <xdr:colOff>514721</xdr:colOff>
      <xdr:row>43</xdr:row>
      <xdr:rowOff>162973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6D3B4B-0BF5-4184-BBA9-AAEB9507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266824"/>
          <a:ext cx="12782921" cy="70876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323849</xdr:colOff>
      <xdr:row>0</xdr:row>
      <xdr:rowOff>166492</xdr:rowOff>
    </xdr:from>
    <xdr:to>
      <xdr:col>20</xdr:col>
      <xdr:colOff>38100</xdr:colOff>
      <xdr:row>35</xdr:row>
      <xdr:rowOff>82564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686BCC-3C7F-4CF0-98F7-37743DBF3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49" y="166492"/>
          <a:ext cx="11296651" cy="62501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189949</xdr:rowOff>
    </xdr:from>
    <xdr:to>
      <xdr:col>18</xdr:col>
      <xdr:colOff>457200</xdr:colOff>
      <xdr:row>35</xdr:row>
      <xdr:rowOff>115435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EBEAFD-D6D4-4C2D-A8DC-6877FACC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189949"/>
          <a:ext cx="11163300" cy="65929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177051</xdr:rowOff>
    </xdr:from>
    <xdr:to>
      <xdr:col>23</xdr:col>
      <xdr:colOff>523875</xdr:colOff>
      <xdr:row>35</xdr:row>
      <xdr:rowOff>96383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1D7F5E-328B-4F85-9E1F-7E120A365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177051"/>
          <a:ext cx="10877550" cy="65868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34</xdr:col>
      <xdr:colOff>440679</xdr:colOff>
      <xdr:row>45</xdr:row>
      <xdr:rowOff>83344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CE1798-5805-4184-80D3-81434262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6094" y="190500"/>
          <a:ext cx="18050023" cy="84653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29</xdr:row>
      <xdr:rowOff>67429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F6DCD4-6270-4F1B-B227-2D59E029F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540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3"/>
  <sheetViews>
    <sheetView tabSelected="1" topLeftCell="A28" zoomScaleNormal="100" workbookViewId="0">
      <selection activeCell="W48" sqref="W48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12" customWidth="1"/>
    <col min="18" max="18" width="16" customWidth="1"/>
    <col min="19" max="19" width="15" style="45" customWidth="1"/>
    <col min="20" max="20" width="14.42578125" customWidth="1"/>
    <col min="21" max="21" width="6.85546875" customWidth="1"/>
    <col min="23" max="23" width="14.28515625" bestFit="1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5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5"/>
      <c r="T2"/>
      <c r="U2"/>
      <c r="V2"/>
      <c r="W2"/>
      <c r="X2"/>
    </row>
    <row r="3" spans="1:50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74" t="s">
        <v>14</v>
      </c>
      <c r="R3" s="74"/>
      <c r="S3" s="45"/>
      <c r="T3"/>
      <c r="U3"/>
      <c r="V3"/>
      <c r="W3"/>
      <c r="X3"/>
    </row>
    <row r="4" spans="1:50" s="10" customFormat="1" x14ac:dyDescent="0.25">
      <c r="A4" s="67">
        <f t="shared" ref="A4:A19" si="0">N4</f>
        <v>0</v>
      </c>
      <c r="B4" s="67">
        <f t="shared" ref="B4:B19" si="1">Q4</f>
        <v>380</v>
      </c>
      <c r="C4" s="67">
        <f>B4*1.2</f>
        <v>456</v>
      </c>
      <c r="D4" s="67">
        <f t="shared" ref="D4:D17" si="2">C4*1.2</f>
        <v>547.19999999999993</v>
      </c>
      <c r="E4" s="68">
        <f t="shared" ref="E4:E17" si="3">R4</f>
        <v>3500000</v>
      </c>
      <c r="F4" s="67">
        <f t="shared" ref="F4:F17" si="4">ROUND((E4/B4),0)</f>
        <v>9211</v>
      </c>
      <c r="G4" s="67">
        <f t="shared" ref="G4:G17" si="5">ROUND((E4/C4),0)</f>
        <v>7675</v>
      </c>
      <c r="H4" s="67">
        <f t="shared" ref="H4:H17" si="6">ROUND((E4/D4),0)</f>
        <v>6396</v>
      </c>
      <c r="I4" s="69" t="e">
        <f>#REF!</f>
        <v>#REF!</v>
      </c>
      <c r="J4" s="67">
        <f t="shared" ref="J4:J17" si="7">S4</f>
        <v>0</v>
      </c>
      <c r="O4" s="10">
        <v>0</v>
      </c>
      <c r="P4" s="10">
        <f t="shared" ref="P4:P8" si="8">O4/1.2</f>
        <v>0</v>
      </c>
      <c r="Q4" s="70">
        <v>380</v>
      </c>
      <c r="R4" s="71">
        <v>3500000</v>
      </c>
      <c r="S4" s="72"/>
    </row>
    <row r="5" spans="1:50" s="20" customFormat="1" x14ac:dyDescent="0.25">
      <c r="A5" s="21">
        <f t="shared" si="0"/>
        <v>0</v>
      </c>
      <c r="B5" s="21">
        <f t="shared" si="1"/>
        <v>400</v>
      </c>
      <c r="C5" s="21">
        <f t="shared" ref="C5:C19" si="9">B5*1.2</f>
        <v>480</v>
      </c>
      <c r="D5" s="21">
        <f t="shared" si="2"/>
        <v>576</v>
      </c>
      <c r="E5" s="22">
        <f t="shared" si="3"/>
        <v>3400000</v>
      </c>
      <c r="F5" s="21">
        <f t="shared" si="4"/>
        <v>8500</v>
      </c>
      <c r="G5" s="21">
        <f t="shared" si="5"/>
        <v>7083</v>
      </c>
      <c r="H5" s="21">
        <f t="shared" si="6"/>
        <v>5903</v>
      </c>
      <c r="I5" s="23" t="e">
        <f>#REF!</f>
        <v>#REF!</v>
      </c>
      <c r="J5" s="21">
        <f t="shared" si="7"/>
        <v>0</v>
      </c>
      <c r="O5" s="20">
        <v>0</v>
      </c>
      <c r="P5" s="20">
        <f t="shared" si="8"/>
        <v>0</v>
      </c>
      <c r="Q5" s="64">
        <v>400</v>
      </c>
      <c r="R5" s="65">
        <v>3400000</v>
      </c>
      <c r="S5" s="43"/>
    </row>
    <row r="6" spans="1:50" s="10" customFormat="1" x14ac:dyDescent="0.25">
      <c r="A6" s="67">
        <f t="shared" si="0"/>
        <v>0</v>
      </c>
      <c r="B6" s="67">
        <f t="shared" si="1"/>
        <v>410</v>
      </c>
      <c r="C6" s="67">
        <f t="shared" si="9"/>
        <v>492</v>
      </c>
      <c r="D6" s="67">
        <f t="shared" si="2"/>
        <v>590.4</v>
      </c>
      <c r="E6" s="68">
        <f t="shared" si="3"/>
        <v>3600000</v>
      </c>
      <c r="F6" s="67">
        <f t="shared" si="4"/>
        <v>8780</v>
      </c>
      <c r="G6" s="67">
        <f t="shared" si="5"/>
        <v>7317</v>
      </c>
      <c r="H6" s="67">
        <f t="shared" si="6"/>
        <v>6098</v>
      </c>
      <c r="I6" s="69" t="e">
        <f>#REF!</f>
        <v>#REF!</v>
      </c>
      <c r="J6" s="67">
        <f t="shared" si="7"/>
        <v>0</v>
      </c>
      <c r="O6" s="10">
        <v>0</v>
      </c>
      <c r="P6" s="10">
        <f t="shared" si="8"/>
        <v>0</v>
      </c>
      <c r="Q6" s="70">
        <v>410</v>
      </c>
      <c r="R6" s="71">
        <v>3600000</v>
      </c>
      <c r="S6" s="72"/>
    </row>
    <row r="7" spans="1:50" s="20" customFormat="1" ht="15.75" customHeight="1" x14ac:dyDescent="0.25">
      <c r="A7" s="21">
        <f t="shared" si="0"/>
        <v>0</v>
      </c>
      <c r="B7" s="21">
        <f>Q7</f>
        <v>320</v>
      </c>
      <c r="C7" s="21">
        <f t="shared" si="9"/>
        <v>384</v>
      </c>
      <c r="D7" s="21">
        <f t="shared" si="2"/>
        <v>460.79999999999995</v>
      </c>
      <c r="E7" s="22">
        <f>R7</f>
        <v>2500000</v>
      </c>
      <c r="F7" s="21">
        <f t="shared" si="4"/>
        <v>7813</v>
      </c>
      <c r="G7" s="21">
        <f t="shared" si="5"/>
        <v>6510</v>
      </c>
      <c r="H7" s="21">
        <f t="shared" si="6"/>
        <v>5425</v>
      </c>
      <c r="I7" s="23" t="e">
        <f>#REF!</f>
        <v>#REF!</v>
      </c>
      <c r="J7" s="21">
        <f t="shared" si="7"/>
        <v>0</v>
      </c>
      <c r="O7" s="20">
        <v>0</v>
      </c>
      <c r="P7" s="20">
        <f t="shared" si="8"/>
        <v>0</v>
      </c>
      <c r="Q7" s="64">
        <v>320</v>
      </c>
      <c r="R7" s="65">
        <v>2500000</v>
      </c>
      <c r="S7" s="43"/>
    </row>
    <row r="8" spans="1:50" s="20" customFormat="1" x14ac:dyDescent="0.25">
      <c r="A8" s="21">
        <f t="shared" si="0"/>
        <v>0</v>
      </c>
      <c r="B8" s="21">
        <f t="shared" si="1"/>
        <v>410</v>
      </c>
      <c r="C8" s="21">
        <f t="shared" si="9"/>
        <v>492</v>
      </c>
      <c r="D8" s="21">
        <f t="shared" si="2"/>
        <v>590.4</v>
      </c>
      <c r="E8" s="22">
        <f t="shared" si="3"/>
        <v>3400000</v>
      </c>
      <c r="F8" s="21">
        <f t="shared" si="4"/>
        <v>8293</v>
      </c>
      <c r="G8" s="21">
        <f t="shared" si="5"/>
        <v>6911</v>
      </c>
      <c r="H8" s="21">
        <f t="shared" si="6"/>
        <v>5759</v>
      </c>
      <c r="I8" s="23" t="e">
        <f>#REF!</f>
        <v>#REF!</v>
      </c>
      <c r="J8" s="21">
        <f t="shared" si="7"/>
        <v>0</v>
      </c>
      <c r="O8" s="20">
        <v>0</v>
      </c>
      <c r="P8" s="20">
        <f t="shared" si="8"/>
        <v>0</v>
      </c>
      <c r="Q8" s="64">
        <v>410</v>
      </c>
      <c r="R8" s="65">
        <v>3400000</v>
      </c>
      <c r="S8" s="43"/>
    </row>
    <row r="9" spans="1:50" s="20" customFormat="1" x14ac:dyDescent="0.25">
      <c r="A9" s="21">
        <f t="shared" si="0"/>
        <v>0</v>
      </c>
      <c r="B9" s="21">
        <f t="shared" si="1"/>
        <v>554.16666666666674</v>
      </c>
      <c r="C9" s="21">
        <f t="shared" si="9"/>
        <v>665.00000000000011</v>
      </c>
      <c r="D9" s="21">
        <f t="shared" si="2"/>
        <v>798.00000000000011</v>
      </c>
      <c r="E9" s="22">
        <f t="shared" si="3"/>
        <v>4200000</v>
      </c>
      <c r="F9" s="21">
        <f t="shared" si="4"/>
        <v>7579</v>
      </c>
      <c r="G9" s="21">
        <f t="shared" si="5"/>
        <v>6316</v>
      </c>
      <c r="H9" s="21">
        <f t="shared" si="6"/>
        <v>5263</v>
      </c>
      <c r="I9" s="23" t="e">
        <f>#REF!</f>
        <v>#REF!</v>
      </c>
      <c r="J9" s="21">
        <f t="shared" si="7"/>
        <v>0</v>
      </c>
      <c r="O9" s="20">
        <v>0</v>
      </c>
      <c r="P9" s="20">
        <v>665</v>
      </c>
      <c r="Q9" s="64">
        <f t="shared" ref="Q9:Q12" si="10">P9/1.2</f>
        <v>554.16666666666674</v>
      </c>
      <c r="R9" s="65">
        <v>4200000</v>
      </c>
      <c r="S9" s="43"/>
    </row>
    <row r="10" spans="1:50" s="20" customFormat="1" x14ac:dyDescent="0.25">
      <c r="A10" s="21">
        <f t="shared" ref="A10:A12" si="11">N10</f>
        <v>0</v>
      </c>
      <c r="B10" s="21">
        <f t="shared" ref="B10:B12" si="12">Q10</f>
        <v>400</v>
      </c>
      <c r="C10" s="21">
        <f t="shared" ref="C10:C12" si="13">B10*1.2</f>
        <v>480</v>
      </c>
      <c r="D10" s="21">
        <f t="shared" ref="D10:D12" si="14">C10*1.2</f>
        <v>576</v>
      </c>
      <c r="E10" s="22">
        <f t="shared" ref="E10:E12" si="15">R10</f>
        <v>3200000</v>
      </c>
      <c r="F10" s="21">
        <f t="shared" ref="F10:F12" si="16">ROUND((E10/B10),0)</f>
        <v>8000</v>
      </c>
      <c r="G10" s="21">
        <f t="shared" ref="G10:G12" si="17">ROUND((E10/C10),0)</f>
        <v>6667</v>
      </c>
      <c r="H10" s="21">
        <f t="shared" ref="H10:H12" si="18">ROUND((E10/D10),0)</f>
        <v>5556</v>
      </c>
      <c r="I10" s="23" t="e">
        <f>#REF!</f>
        <v>#REF!</v>
      </c>
      <c r="J10" s="21">
        <f t="shared" ref="J10:J12" si="19">S10</f>
        <v>0</v>
      </c>
      <c r="O10" s="20">
        <v>0</v>
      </c>
      <c r="P10" s="20">
        <f t="shared" ref="P10:P12" si="20">O10/1.2</f>
        <v>0</v>
      </c>
      <c r="Q10" s="64">
        <v>400</v>
      </c>
      <c r="R10" s="65">
        <v>3200000</v>
      </c>
      <c r="S10" s="43"/>
    </row>
    <row r="11" spans="1:50" s="20" customFormat="1" x14ac:dyDescent="0.25">
      <c r="A11" s="21">
        <f t="shared" si="11"/>
        <v>0</v>
      </c>
      <c r="B11" s="21">
        <f t="shared" si="12"/>
        <v>450</v>
      </c>
      <c r="C11" s="21">
        <f t="shared" si="13"/>
        <v>540</v>
      </c>
      <c r="D11" s="21">
        <f t="shared" si="14"/>
        <v>648</v>
      </c>
      <c r="E11" s="22">
        <f t="shared" si="15"/>
        <v>3700000</v>
      </c>
      <c r="F11" s="21">
        <f t="shared" si="16"/>
        <v>8222</v>
      </c>
      <c r="G11" s="21">
        <f t="shared" si="17"/>
        <v>6852</v>
      </c>
      <c r="H11" s="21">
        <f t="shared" si="18"/>
        <v>5710</v>
      </c>
      <c r="I11" s="23" t="e">
        <f>#REF!</f>
        <v>#REF!</v>
      </c>
      <c r="J11" s="21">
        <f t="shared" si="19"/>
        <v>0</v>
      </c>
      <c r="O11" s="20">
        <v>0</v>
      </c>
      <c r="P11" s="20">
        <f t="shared" si="20"/>
        <v>0</v>
      </c>
      <c r="Q11" s="64">
        <v>450</v>
      </c>
      <c r="R11" s="65">
        <v>3700000</v>
      </c>
      <c r="S11" s="43"/>
    </row>
    <row r="12" spans="1:5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1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 s="12">
        <f t="shared" si="10"/>
        <v>0</v>
      </c>
      <c r="R12" s="2">
        <v>0</v>
      </c>
    </row>
    <row r="13" spans="1:5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14" t="e">
        <f>#REF!</f>
        <v>#REF!</v>
      </c>
      <c r="J13" s="4">
        <f t="shared" si="7"/>
        <v>0</v>
      </c>
      <c r="O13">
        <v>0</v>
      </c>
      <c r="P13">
        <f t="shared" ref="P13:P20" si="21">O13/1.2</f>
        <v>0</v>
      </c>
      <c r="Q13" s="12">
        <f t="shared" ref="Q13" si="22">P13/1.2</f>
        <v>0</v>
      </c>
      <c r="R13" s="2">
        <v>0</v>
      </c>
    </row>
    <row r="14" spans="1:50" x14ac:dyDescent="0.25">
      <c r="A14" s="4"/>
      <c r="B14" s="4"/>
      <c r="C14" s="4"/>
      <c r="D14" s="4"/>
      <c r="E14" s="5"/>
      <c r="F14" s="9"/>
      <c r="G14" s="9"/>
      <c r="H14" s="9"/>
      <c r="I14" s="14"/>
      <c r="J14" s="4"/>
      <c r="R14" s="2"/>
    </row>
    <row r="15" spans="1:50" s="10" customFormat="1" ht="18.75" x14ac:dyDescent="0.3">
      <c r="A15" s="15">
        <f t="shared" si="0"/>
        <v>0</v>
      </c>
      <c r="B15" s="15" t="str">
        <f t="shared" si="1"/>
        <v>Index-II</v>
      </c>
      <c r="C15" s="15" t="e">
        <f t="shared" si="9"/>
        <v>#VALUE!</v>
      </c>
      <c r="D15" s="15" t="e">
        <f t="shared" si="2"/>
        <v>#VALUE!</v>
      </c>
      <c r="E15" s="16">
        <f t="shared" si="3"/>
        <v>0</v>
      </c>
      <c r="F15" s="15" t="e">
        <f t="shared" si="4"/>
        <v>#VALUE!</v>
      </c>
      <c r="G15" s="15" t="e">
        <f t="shared" si="5"/>
        <v>#VALUE!</v>
      </c>
      <c r="H15" s="15" t="e">
        <f t="shared" si="6"/>
        <v>#VALUE!</v>
      </c>
      <c r="I15" s="17" t="e">
        <f>#REF!</f>
        <v>#REF!</v>
      </c>
      <c r="J15" s="15">
        <f t="shared" si="7"/>
        <v>0</v>
      </c>
      <c r="K15" s="18"/>
      <c r="L15" s="18"/>
      <c r="M15" s="18"/>
      <c r="N15" s="18"/>
      <c r="O15" s="18">
        <v>0</v>
      </c>
      <c r="P15" s="18">
        <f t="shared" si="21"/>
        <v>0</v>
      </c>
      <c r="Q15" s="73" t="s">
        <v>13</v>
      </c>
      <c r="R15" s="73"/>
      <c r="S15" s="45"/>
      <c r="T15"/>
      <c r="U15"/>
      <c r="V15"/>
      <c r="W15"/>
      <c r="X15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</row>
    <row r="16" spans="1:50" s="10" customFormat="1" ht="14.25" customHeight="1" x14ac:dyDescent="0.25">
      <c r="A16" s="67">
        <f t="shared" si="0"/>
        <v>0</v>
      </c>
      <c r="B16" s="67">
        <f t="shared" si="1"/>
        <v>487.5</v>
      </c>
      <c r="C16" s="67">
        <f t="shared" si="9"/>
        <v>585</v>
      </c>
      <c r="D16" s="67">
        <f t="shared" si="2"/>
        <v>702</v>
      </c>
      <c r="E16" s="68">
        <f t="shared" si="3"/>
        <v>3400000</v>
      </c>
      <c r="F16" s="67">
        <f t="shared" si="4"/>
        <v>6974</v>
      </c>
      <c r="G16" s="67">
        <f t="shared" si="5"/>
        <v>5812</v>
      </c>
      <c r="H16" s="67">
        <f t="shared" si="6"/>
        <v>4843</v>
      </c>
      <c r="I16" s="69" t="e">
        <f>#REF!</f>
        <v>#REF!</v>
      </c>
      <c r="J16" s="67">
        <f t="shared" si="7"/>
        <v>0</v>
      </c>
      <c r="O16" s="10">
        <v>0</v>
      </c>
      <c r="P16" s="10">
        <v>585</v>
      </c>
      <c r="Q16" s="70">
        <f t="shared" ref="Q16:Q19" si="23">P16/1.2</f>
        <v>487.5</v>
      </c>
      <c r="R16" s="71">
        <v>3400000</v>
      </c>
      <c r="S16" s="72"/>
    </row>
    <row r="17" spans="1:23" s="20" customFormat="1" x14ac:dyDescent="0.25">
      <c r="A17" s="21">
        <f t="shared" si="0"/>
        <v>0</v>
      </c>
      <c r="B17" s="21">
        <f t="shared" si="1"/>
        <v>0</v>
      </c>
      <c r="C17" s="21">
        <f t="shared" si="9"/>
        <v>0</v>
      </c>
      <c r="D17" s="21">
        <f t="shared" si="2"/>
        <v>0</v>
      </c>
      <c r="E17" s="22">
        <f t="shared" si="3"/>
        <v>3432000</v>
      </c>
      <c r="F17" s="21" t="e">
        <f t="shared" si="4"/>
        <v>#DIV/0!</v>
      </c>
      <c r="G17" s="21" t="e">
        <f t="shared" si="5"/>
        <v>#DIV/0!</v>
      </c>
      <c r="H17" s="21" t="e">
        <f t="shared" si="6"/>
        <v>#DIV/0!</v>
      </c>
      <c r="I17" s="23" t="e">
        <f>#REF!</f>
        <v>#REF!</v>
      </c>
      <c r="J17" s="21">
        <f t="shared" si="7"/>
        <v>0</v>
      </c>
      <c r="O17">
        <v>0</v>
      </c>
      <c r="P17">
        <f t="shared" ref="P17:P19" si="24">O17/1.2</f>
        <v>0</v>
      </c>
      <c r="Q17" s="12">
        <f t="shared" si="23"/>
        <v>0</v>
      </c>
      <c r="R17" s="2">
        <v>3432000</v>
      </c>
      <c r="S17" s="43"/>
    </row>
    <row r="18" spans="1:23" s="20" customFormat="1" x14ac:dyDescent="0.25">
      <c r="A18" s="21">
        <f t="shared" si="0"/>
        <v>0</v>
      </c>
      <c r="B18" s="21">
        <f t="shared" si="1"/>
        <v>0</v>
      </c>
      <c r="C18" s="21">
        <f t="shared" si="9"/>
        <v>0</v>
      </c>
      <c r="D18" s="21">
        <f t="shared" ref="D18:D19" si="25">C18*1.2</f>
        <v>0</v>
      </c>
      <c r="E18" s="22">
        <f t="shared" ref="E18:E19" si="26">R18</f>
        <v>0</v>
      </c>
      <c r="F18" s="21" t="e">
        <f t="shared" ref="F18:F19" si="27">ROUND((E18/B18),0)</f>
        <v>#DIV/0!</v>
      </c>
      <c r="G18" s="21" t="e">
        <f t="shared" ref="G18:G19" si="28">ROUND((E18/C18),0)</f>
        <v>#DIV/0!</v>
      </c>
      <c r="H18" s="21" t="e">
        <f t="shared" ref="H18:H19" si="29">ROUND((E18/D18),0)</f>
        <v>#DIV/0!</v>
      </c>
      <c r="I18" s="23" t="e">
        <f>#REF!</f>
        <v>#REF!</v>
      </c>
      <c r="J18" s="21">
        <f t="shared" ref="J18:J19" si="30">S18</f>
        <v>0</v>
      </c>
      <c r="O18" s="20">
        <v>0</v>
      </c>
      <c r="P18" s="20">
        <f t="shared" si="24"/>
        <v>0</v>
      </c>
      <c r="Q18" s="64">
        <f t="shared" si="23"/>
        <v>0</v>
      </c>
      <c r="R18" s="65">
        <v>0</v>
      </c>
      <c r="S18" s="43"/>
    </row>
    <row r="19" spans="1:23" s="20" customFormat="1" x14ac:dyDescent="0.25">
      <c r="A19" s="21">
        <f t="shared" si="0"/>
        <v>0</v>
      </c>
      <c r="B19" s="21">
        <f t="shared" si="1"/>
        <v>0</v>
      </c>
      <c r="C19" s="21">
        <f t="shared" si="9"/>
        <v>0</v>
      </c>
      <c r="D19" s="21">
        <f t="shared" si="25"/>
        <v>0</v>
      </c>
      <c r="E19" s="22">
        <f t="shared" si="26"/>
        <v>0</v>
      </c>
      <c r="F19" s="21" t="e">
        <f t="shared" si="27"/>
        <v>#DIV/0!</v>
      </c>
      <c r="G19" s="21" t="e">
        <f t="shared" si="28"/>
        <v>#DIV/0!</v>
      </c>
      <c r="H19" s="21" t="e">
        <f t="shared" si="29"/>
        <v>#DIV/0!</v>
      </c>
      <c r="I19" s="23" t="e">
        <f>#REF!</f>
        <v>#REF!</v>
      </c>
      <c r="J19" s="21">
        <f t="shared" si="30"/>
        <v>0</v>
      </c>
      <c r="O19">
        <v>0</v>
      </c>
      <c r="P19">
        <f t="shared" si="24"/>
        <v>0</v>
      </c>
      <c r="Q19" s="12">
        <f t="shared" si="23"/>
        <v>0</v>
      </c>
      <c r="R19" s="2">
        <v>0</v>
      </c>
      <c r="S19" s="43"/>
    </row>
    <row r="20" spans="1:23" x14ac:dyDescent="0.25">
      <c r="A20" s="4">
        <f t="shared" ref="A20" si="31">N20</f>
        <v>0</v>
      </c>
      <c r="B20" s="4">
        <f t="shared" ref="B20" si="32">Q20</f>
        <v>0</v>
      </c>
      <c r="C20" s="4">
        <f t="shared" ref="C20" si="33">B20*1.2</f>
        <v>0</v>
      </c>
      <c r="D20" s="4">
        <f t="shared" ref="D20" si="34">C20*1.2</f>
        <v>0</v>
      </c>
      <c r="E20" s="5">
        <f t="shared" ref="E20" si="35">R20</f>
        <v>0</v>
      </c>
      <c r="F20" s="9" t="e">
        <f t="shared" ref="F20" si="36">ROUND((E20/B20),0)</f>
        <v>#DIV/0!</v>
      </c>
      <c r="G20" s="4" t="e">
        <f t="shared" ref="G20" si="37">ROUND((E20/C20),0)</f>
        <v>#DIV/0!</v>
      </c>
      <c r="H20" s="4" t="e">
        <f t="shared" ref="H20" si="38">ROUND((E20/D20),0)</f>
        <v>#DIV/0!</v>
      </c>
      <c r="I20" s="14" t="e">
        <f>#REF!</f>
        <v>#REF!</v>
      </c>
      <c r="J20" s="4">
        <f t="shared" ref="J20" si="39">S20</f>
        <v>0</v>
      </c>
      <c r="O20">
        <v>0</v>
      </c>
      <c r="P20">
        <f t="shared" si="21"/>
        <v>0</v>
      </c>
      <c r="Q20" s="12">
        <f t="shared" ref="Q20" si="40">P20/1.2</f>
        <v>0</v>
      </c>
      <c r="R20" s="2">
        <v>0</v>
      </c>
    </row>
    <row r="21" spans="1:23" x14ac:dyDescent="0.25">
      <c r="Q21" s="14"/>
      <c r="R21" s="4"/>
    </row>
    <row r="23" spans="1:23" ht="15.75" x14ac:dyDescent="0.25">
      <c r="P23" s="19"/>
      <c r="Q23" s="19" t="s">
        <v>34</v>
      </c>
      <c r="R23" s="19"/>
      <c r="S23" s="19"/>
      <c r="T23" s="19"/>
      <c r="U23" s="19"/>
      <c r="V23" s="19"/>
    </row>
    <row r="24" spans="1:23" ht="15.75" x14ac:dyDescent="0.25">
      <c r="N24" s="19"/>
      <c r="O24" s="19"/>
      <c r="P24" s="19"/>
      <c r="Q24" s="19" t="s">
        <v>35</v>
      </c>
      <c r="R24" s="19"/>
      <c r="S24" s="44"/>
    </row>
    <row r="25" spans="1:23" ht="15.75" x14ac:dyDescent="0.25">
      <c r="N25" s="19"/>
      <c r="O25" s="19"/>
      <c r="P25" s="19"/>
      <c r="Q25" s="19"/>
      <c r="R25" s="19"/>
      <c r="S25" s="44"/>
    </row>
    <row r="26" spans="1:23" ht="15.75" thickBot="1" x14ac:dyDescent="0.3"/>
    <row r="27" spans="1:23" x14ac:dyDescent="0.25">
      <c r="Q27" s="27"/>
      <c r="R27" s="28"/>
      <c r="S27" s="29"/>
      <c r="T27" s="30"/>
      <c r="U27" s="31"/>
    </row>
    <row r="28" spans="1:23" x14ac:dyDescent="0.25">
      <c r="Q28" s="32" t="s">
        <v>15</v>
      </c>
      <c r="R28" s="24"/>
      <c r="S28" s="46">
        <v>8800</v>
      </c>
      <c r="T28" s="25" t="s">
        <v>33</v>
      </c>
      <c r="U28" s="33"/>
      <c r="W28" s="63"/>
    </row>
    <row r="29" spans="1:23" ht="35.25" customHeight="1" x14ac:dyDescent="0.25">
      <c r="Q29" s="34" t="s">
        <v>16</v>
      </c>
      <c r="R29" s="24"/>
      <c r="S29" s="46">
        <v>2800</v>
      </c>
      <c r="T29" s="26"/>
      <c r="U29" s="33"/>
    </row>
    <row r="30" spans="1:23" x14ac:dyDescent="0.25">
      <c r="Q30" s="32" t="s">
        <v>17</v>
      </c>
      <c r="R30" s="24"/>
      <c r="S30" s="46">
        <f>S28-S29</f>
        <v>6000</v>
      </c>
      <c r="T30" s="26"/>
      <c r="U30" s="33"/>
    </row>
    <row r="31" spans="1:23" x14ac:dyDescent="0.25">
      <c r="Q31" s="32" t="s">
        <v>18</v>
      </c>
      <c r="R31" s="24"/>
      <c r="S31" s="46">
        <f>S29</f>
        <v>2800</v>
      </c>
      <c r="T31" s="26"/>
      <c r="U31" s="33"/>
    </row>
    <row r="32" spans="1:23" x14ac:dyDescent="0.25">
      <c r="F32" s="66"/>
      <c r="Q32" s="32" t="s">
        <v>19</v>
      </c>
      <c r="R32" s="47"/>
      <c r="S32" s="6">
        <v>0</v>
      </c>
      <c r="T32" s="48">
        <v>2023</v>
      </c>
      <c r="U32" s="33"/>
    </row>
    <row r="33" spans="6:23" x14ac:dyDescent="0.25">
      <c r="Q33" s="32" t="s">
        <v>20</v>
      </c>
      <c r="R33" s="47"/>
      <c r="S33" s="6">
        <f>S34-S32</f>
        <v>60</v>
      </c>
      <c r="T33" s="49">
        <v>2024</v>
      </c>
      <c r="U33" s="33"/>
    </row>
    <row r="34" spans="6:23" x14ac:dyDescent="0.25">
      <c r="F34" s="66"/>
      <c r="Q34" s="32" t="s">
        <v>21</v>
      </c>
      <c r="R34" s="47"/>
      <c r="S34" s="6">
        <v>60</v>
      </c>
      <c r="T34" s="49"/>
      <c r="U34" s="33"/>
    </row>
    <row r="35" spans="6:23" ht="30" x14ac:dyDescent="0.25">
      <c r="Q35" s="34" t="s">
        <v>37</v>
      </c>
      <c r="R35" s="47"/>
      <c r="S35" s="6">
        <f>90*S32/S34</f>
        <v>0</v>
      </c>
      <c r="T35" s="49"/>
      <c r="U35" s="33"/>
    </row>
    <row r="36" spans="6:23" ht="21" customHeight="1" x14ac:dyDescent="0.25">
      <c r="Q36" s="32"/>
      <c r="R36" s="50"/>
      <c r="S36" s="51">
        <f>S35%</f>
        <v>0</v>
      </c>
      <c r="T36" s="52"/>
      <c r="U36" s="33"/>
    </row>
    <row r="37" spans="6:23" x14ac:dyDescent="0.25">
      <c r="Q37" s="32" t="s">
        <v>22</v>
      </c>
      <c r="R37" s="24"/>
      <c r="S37" s="46">
        <f>S31*S36</f>
        <v>0</v>
      </c>
      <c r="T37" s="26"/>
      <c r="U37" s="33"/>
    </row>
    <row r="38" spans="6:23" x14ac:dyDescent="0.25">
      <c r="Q38" s="32" t="s">
        <v>23</v>
      </c>
      <c r="R38" s="24"/>
      <c r="S38" s="46">
        <f>S31-S37</f>
        <v>2800</v>
      </c>
      <c r="T38" s="26"/>
      <c r="U38" s="33"/>
    </row>
    <row r="39" spans="6:23" x14ac:dyDescent="0.25">
      <c r="Q39" s="32" t="s">
        <v>17</v>
      </c>
      <c r="R39" s="24"/>
      <c r="S39" s="46">
        <f>S30</f>
        <v>6000</v>
      </c>
      <c r="T39" s="26"/>
      <c r="U39" s="33"/>
    </row>
    <row r="40" spans="6:23" x14ac:dyDescent="0.25">
      <c r="Q40" s="32"/>
      <c r="R40" s="24"/>
      <c r="S40" s="46"/>
      <c r="T40" s="26"/>
      <c r="U40" s="33"/>
    </row>
    <row r="41" spans="6:23" x14ac:dyDescent="0.25">
      <c r="Q41" s="32" t="s">
        <v>24</v>
      </c>
      <c r="R41" s="40"/>
      <c r="S41" s="53">
        <f>S39+S38</f>
        <v>8800</v>
      </c>
      <c r="T41" s="26"/>
      <c r="U41" s="33"/>
    </row>
    <row r="42" spans="6:23" ht="15.75" thickBot="1" x14ac:dyDescent="0.3">
      <c r="Q42" s="32"/>
      <c r="R42" s="47"/>
      <c r="S42" s="6"/>
      <c r="T42" s="49"/>
      <c r="U42" s="33"/>
    </row>
    <row r="43" spans="6:23" ht="21" customHeight="1" x14ac:dyDescent="0.25">
      <c r="Q43" s="54" t="s">
        <v>36</v>
      </c>
      <c r="R43" s="42"/>
      <c r="S43" s="42">
        <f>35.98*10.764</f>
        <v>387.28871999999996</v>
      </c>
      <c r="T43" s="55"/>
      <c r="U43" s="31"/>
    </row>
    <row r="44" spans="6:23" x14ac:dyDescent="0.25">
      <c r="Q44" s="32" t="s">
        <v>25</v>
      </c>
      <c r="R44" s="6"/>
      <c r="S44" s="56">
        <f>S41*S43+T47</f>
        <v>3408140.7359999996</v>
      </c>
      <c r="T44" s="49"/>
      <c r="U44" s="33"/>
    </row>
    <row r="45" spans="6:23" x14ac:dyDescent="0.25">
      <c r="Q45" s="32" t="s">
        <v>31</v>
      </c>
      <c r="R45" s="6"/>
      <c r="S45" s="56"/>
      <c r="T45" s="49"/>
      <c r="U45" s="33"/>
    </row>
    <row r="46" spans="6:23" x14ac:dyDescent="0.25">
      <c r="Q46" s="36" t="s">
        <v>32</v>
      </c>
      <c r="R46" s="6"/>
      <c r="S46" s="56">
        <f>S44+S45</f>
        <v>3408140.7359999996</v>
      </c>
      <c r="T46" s="49"/>
      <c r="U46" s="41"/>
      <c r="W46" s="63"/>
    </row>
    <row r="47" spans="6:23" x14ac:dyDescent="0.25">
      <c r="Q47" s="32" t="s">
        <v>26</v>
      </c>
      <c r="S47" s="57">
        <f>S46*0.9</f>
        <v>3067326.6623999998</v>
      </c>
      <c r="T47" s="49"/>
      <c r="U47" s="33"/>
      <c r="W47" s="63"/>
    </row>
    <row r="48" spans="6:23" x14ac:dyDescent="0.25">
      <c r="Q48" s="32" t="s">
        <v>27</v>
      </c>
      <c r="S48" s="57">
        <f>S46*0.8</f>
        <v>2726512.5888</v>
      </c>
      <c r="T48" s="58"/>
      <c r="U48" s="33"/>
    </row>
    <row r="49" spans="17:21" x14ac:dyDescent="0.25">
      <c r="Q49" s="32"/>
      <c r="S49" s="59"/>
      <c r="T49" s="49"/>
      <c r="U49" s="33"/>
    </row>
    <row r="50" spans="17:21" ht="15.75" thickBot="1" x14ac:dyDescent="0.3">
      <c r="Q50" s="32" t="s">
        <v>28</v>
      </c>
      <c r="S50" s="57">
        <f>S29*S43</f>
        <v>1084408.416</v>
      </c>
      <c r="T50" s="58"/>
      <c r="U50" s="33"/>
    </row>
    <row r="51" spans="17:21" x14ac:dyDescent="0.25">
      <c r="Q51" s="27" t="s">
        <v>29</v>
      </c>
      <c r="R51" s="28"/>
      <c r="S51" s="60"/>
      <c r="T51" s="29"/>
      <c r="U51" s="31"/>
    </row>
    <row r="52" spans="17:21" x14ac:dyDescent="0.25">
      <c r="Q52" s="35" t="s">
        <v>30</v>
      </c>
      <c r="R52" s="61"/>
      <c r="S52" s="57">
        <f>S44*0.03/12</f>
        <v>8520.3518399999975</v>
      </c>
      <c r="T52" s="58"/>
      <c r="U52" s="33"/>
    </row>
    <row r="53" spans="17:21" ht="15.75" thickBot="1" x14ac:dyDescent="0.3">
      <c r="Q53" s="37"/>
      <c r="R53" s="38"/>
      <c r="S53" s="62"/>
      <c r="T53" s="38"/>
      <c r="U53" s="39"/>
    </row>
  </sheetData>
  <mergeCells count="2">
    <mergeCell ref="Q15:R15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I31" sqref="I31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34" sqref="P34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0" sqref="N3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Q30" sqref="Q3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4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B8" sqref="B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W29" sqref="W2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X25" sqref="X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zoomScale="80" zoomScaleNormal="80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2023-11-04T04:57:08Z</dcterms:modified>
</cp:coreProperties>
</file>