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CBI_Kandivali (East)_Kaunen Banne Khan\"/>
    </mc:Choice>
  </mc:AlternateContent>
  <xr:revisionPtr revIDLastSave="0" documentId="13_ncr:1_{5929BA7F-DFFB-4970-9870-D328FB0E1DC4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3" i="4" l="1"/>
  <c r="G32" i="4"/>
  <c r="P30" i="4"/>
  <c r="Q28" i="4"/>
  <c r="P28" i="4"/>
  <c r="O12" i="24"/>
  <c r="N17" i="24"/>
  <c r="N16" i="24"/>
  <c r="N15" i="24"/>
  <c r="N14" i="24"/>
  <c r="W19" i="4"/>
  <c r="W18" i="4"/>
  <c r="W17" i="4"/>
  <c r="W16" i="4"/>
  <c r="W15" i="4"/>
  <c r="Z13" i="4"/>
  <c r="Y13" i="4"/>
  <c r="Y9" i="4"/>
  <c r="Y10" i="4"/>
  <c r="Y11" i="4"/>
  <c r="Y12" i="4"/>
  <c r="Y8" i="4"/>
  <c r="P6" i="4"/>
  <c r="B6" i="4" s="1"/>
  <c r="C6" i="4" s="1"/>
  <c r="G31" i="4"/>
  <c r="Q4" i="4"/>
  <c r="Q3" i="4"/>
  <c r="Q2" i="4"/>
  <c r="B2" i="4" s="1"/>
  <c r="C2" i="4" s="1"/>
  <c r="C5" i="25"/>
  <c r="C4" i="25"/>
  <c r="C3" i="25"/>
  <c r="P2" i="4"/>
  <c r="P3" i="4"/>
  <c r="B3" i="4" s="1"/>
  <c r="C3" i="4" s="1"/>
  <c r="D3" i="4" s="1"/>
  <c r="P4" i="4"/>
  <c r="P5" i="4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1" i="23"/>
  <c r="C20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<sst xmlns="http://schemas.openxmlformats.org/spreadsheetml/2006/main" count="130" uniqueCount="88">
  <si>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</si>
  <si>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</si>
  <si>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</si>
  <si>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</si>
  <si>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</si>
  <si>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</si>
  <si>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</si>
  <si>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</si>
  <si>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</si>
  <si>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</si>
  <si>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</si>
  <si>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</si>
  <si>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</si>
  <si>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</si>
  <si>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</si>
  <si>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</si>
  <si>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</si>
  <si>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</si>
  <si>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</si>
  <si>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</si>
  <si>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</si>
  <si>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</si>
  <si>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</si>
  <si>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</si>
  <si>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</si>
  <si>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</si>
  <si>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</si>
  <si>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</si>
  <si>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</si>
  <si>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</si>
  <si>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</si>
  <si>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</si>
  <si>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</si>
  <si>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</si>
  <si>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</si>
  <si>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</si>
  <si>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</si>
  <si>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</si>
  <si>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</si>
  <si>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</si>
  <si>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</si>
  <si>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</si>
  <si>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</si>
  <si>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</si>
  <si>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</si>
  <si>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</si>
  <si>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</si>
  <si>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</si>
  <si>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</si>
  <si>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</si>
  <si>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</si>
  <si>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</si>
  <si>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</si>
  <si>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</si>
  <si>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</si>
  <si>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</si>
  <si>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</si>
  <si>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</si>
  <si>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</si>
  <si>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</si>
  <si>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</si>
  <si>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</si>
  <si>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</si>
  <si>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</si>
  <si>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</si>
  <si>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</si>
  <si>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</si>
  <si>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</si>
  <si>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</si>
  <si>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</si>
  <si>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</si>
  <si>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</si>
  <si>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</si>
  <si>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</si>
  <si>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</si>
  <si>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</si>
  <si>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</si>
  <si>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</si>
  <si>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</si>
  <si>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</si>
  <si>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</si>
  <si>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</si>
  <si>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</si>
  <si>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</si>
  <si>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IGR-25.04.23</t>
  </si>
  <si>
    <t>IGR-07.07.23</t>
  </si>
  <si>
    <t>IGR-17.06.23</t>
  </si>
  <si>
    <t>26.08.2014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</si>
</sst>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560466</xdr:colOff>
      <xdr:row>0</xdr:row>
      <xdr:rowOff>0</xdr:rowOff>
    </xdr:from>
    <xdr:to>
      <xdr:col>23</xdr:col>
      <xdr:colOff>359269</xdr:colOff>
      <xdr:row>37</xdr:row>
      <xdr:rowOff>24698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06D8D3-818F-8F86-B926-D13943903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0591" y="0"/>
          <a:ext cx="5313778" cy="76827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66675</xdr:colOff>
      <xdr:row>19</xdr:row>
      <xdr:rowOff>142875</xdr:rowOff>
    </xdr:from>
    <xdr:to>
      <xdr:col>28</xdr:col>
      <xdr:colOff>419988</xdr:colOff>
      <xdr:row>42</xdr:row>
      <xdr:rowOff>19644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23948A-FDB6-489A-07B4-0E7FFACAE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29925" y="4333875"/>
          <a:ext cx="6363588" cy="42582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567921-6CC0-51E0-5557-ED757FD9B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18BD12-8AF0-3A5A-D20B-7DC127F36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C446A5-CB00-39A7-BB94-EDC013266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430387</xdr:colOff>
      <xdr:row>48</xdr:row>
      <xdr:rowOff>20256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4130C5-8043-47B5-83A5-731FFBEFB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622387" cy="8640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78168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0166E0-6331-3F28-7932-3D4589AAF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98968" cy="89547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363702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F4F310-A776-55D3-69FF-61E7DE26B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55702" cy="862132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497326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33E5FE-193C-01E2-FE73-BB7ABCE99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18126" cy="8773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34" sqref="C3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288984.69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318384.69</v>
      </c>
      <c r="D9" s="63" t="s">
        <v>62</v>
      </c>
      <c r="E9" s="64">
        <f>C9/10.764</f>
        <v>29578.659420289856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10</v>
      </c>
      <c r="D13" s="70">
        <f>D12-C13</f>
        <v>90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O12" sqref="O12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>
        <v>3.56</v>
      </c>
      <c r="M5" s="46">
        <v>2.65</v>
      </c>
      <c r="N5" s="46">
        <f t="shared" ref="N5:N11" si="6">L5*M5</f>
        <v>9.4339999999999993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>
        <v>2.6</v>
      </c>
      <c r="M6" s="46">
        <v>0.7</v>
      </c>
      <c r="N6" s="46">
        <f t="shared" si="6"/>
        <v>1.8199999999999998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>
        <v>1.96</v>
      </c>
      <c r="M7" s="46">
        <v>1.96</v>
      </c>
      <c r="N7" s="46">
        <f t="shared" si="6"/>
        <v>3.8415999999999997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>
        <v>2.25</v>
      </c>
      <c r="M8" s="46">
        <v>0.6</v>
      </c>
      <c r="N8" s="46">
        <f t="shared" si="6"/>
        <v>1.3499999999999999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>
        <v>1.4</v>
      </c>
      <c r="M9" s="46">
        <v>0.9</v>
      </c>
      <c r="N9" s="46">
        <f t="shared" si="6"/>
        <v>1.26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>
        <v>2.76</v>
      </c>
      <c r="M10" s="46">
        <v>2.72</v>
      </c>
      <c r="N10" s="46">
        <f t="shared" si="6"/>
        <v>7.5072000000000001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>
        <v>0.6</v>
      </c>
      <c r="M11" s="46">
        <v>2.72</v>
      </c>
      <c r="N11" s="46">
        <f t="shared" si="6"/>
        <v>1.6320000000000001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26.844800000000003</v>
      </c>
      <c r="O12" s="52">
        <f>N12*10.764</f>
        <v>288.95742720000004</v>
      </c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>
        <v>1.2</v>
      </c>
      <c r="M14" s="46">
        <v>1.25</v>
      </c>
      <c r="N14" s="52">
        <f>L14*M14</f>
        <v>1.5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>
        <v>1.1000000000000001</v>
      </c>
      <c r="M15" s="46">
        <v>0.95</v>
      </c>
      <c r="N15" s="52">
        <f>L15*M15</f>
        <v>1.0449999999999999</v>
      </c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>
        <f>SUM(N14:N15)</f>
        <v>2.5449999999999999</v>
      </c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55">
        <f>N16*10.764</f>
        <v>27.394379999999998</v>
      </c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E19" sqref="E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8500</v>
      </c>
      <c r="D3" s="24" t="s">
        <v>76</v>
      </c>
      <c r="E3" s="6" t="s">
        <v>71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6000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50</v>
      </c>
      <c r="D8" s="26">
        <v>2013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15</v>
      </c>
      <c r="D10" s="26"/>
      <c r="F10" s="19"/>
    </row>
    <row r="11" spans="1:6" x14ac:dyDescent="0.25">
      <c r="A11" s="16"/>
      <c r="B11" s="27"/>
      <c r="C11" s="28">
        <f>C10%</f>
        <v>0.15</v>
      </c>
      <c r="D11" s="28"/>
      <c r="F11" s="19"/>
    </row>
    <row r="12" spans="1:6" x14ac:dyDescent="0.25">
      <c r="A12" s="16" t="s">
        <v>21</v>
      </c>
      <c r="B12" s="20"/>
      <c r="C12" s="21">
        <f>C6*C11</f>
        <v>375</v>
      </c>
      <c r="D12" s="24"/>
      <c r="F12" s="19"/>
    </row>
    <row r="13" spans="1:6" x14ac:dyDescent="0.25">
      <c r="A13" s="16" t="s">
        <v>22</v>
      </c>
      <c r="B13" s="20"/>
      <c r="C13" s="21">
        <f>C6-C12</f>
        <v>2125</v>
      </c>
      <c r="D13" s="24"/>
      <c r="F13" s="19"/>
    </row>
    <row r="14" spans="1:6" x14ac:dyDescent="0.25">
      <c r="A14" s="16" t="s">
        <v>15</v>
      </c>
      <c r="B14" s="20"/>
      <c r="C14" s="21">
        <f>C5</f>
        <v>6000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8125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MCA</v>
      </c>
      <c r="B18" s="7"/>
      <c r="C18" s="31">
        <v>316</v>
      </c>
      <c r="D18" s="26"/>
      <c r="F18" s="19"/>
    </row>
    <row r="19" spans="1:6" x14ac:dyDescent="0.25">
      <c r="A19" s="16" t="s">
        <v>74</v>
      </c>
      <c r="B19" s="6"/>
      <c r="C19" s="32">
        <f>C18*C16</f>
        <v>2567500</v>
      </c>
      <c r="D19" s="33"/>
      <c r="E19" s="70"/>
      <c r="F19" s="34"/>
    </row>
    <row r="20" spans="1:6" x14ac:dyDescent="0.25">
      <c r="A20" s="16" t="s">
        <v>24</v>
      </c>
      <c r="C20" s="35">
        <f>C19*85%</f>
        <v>2182375</v>
      </c>
      <c r="D20" s="32"/>
      <c r="F20" s="19"/>
    </row>
    <row r="21" spans="1:6" x14ac:dyDescent="0.25">
      <c r="A21" s="16" t="s">
        <v>25</v>
      </c>
      <c r="C21" s="35">
        <f>C19*70%</f>
        <v>1797250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790000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5348.958333333333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0"/>
  <sheetViews>
    <sheetView workbookViewId="0">
      <selection activeCell="G31" sqref="G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6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6" x14ac:dyDescent="0.25">
      <c r="A2" s="4">
        <v>1</v>
      </c>
      <c r="B2" s="4">
        <f t="shared" ref="B2:B16" si="0">Q2</f>
        <v>276.41951999999998</v>
      </c>
      <c r="C2" s="4">
        <f t="shared" ref="C2:C16" si="1">B2*1.2</f>
        <v>331.70342399999998</v>
      </c>
      <c r="D2" s="4">
        <f t="shared" ref="D2:D16" si="2">C2*1.2</f>
        <v>398.04410879999995</v>
      </c>
      <c r="E2" s="5">
        <f t="shared" ref="E2:E16" si="3">R2</f>
        <v>2500000</v>
      </c>
      <c r="F2" s="78">
        <f t="shared" ref="F2:F15" si="4">ROUND((E2/B2),0)</f>
        <v>9044</v>
      </c>
      <c r="G2" s="78">
        <f t="shared" ref="G2:G15" si="5">ROUND((E2/C2),0)</f>
        <v>7537</v>
      </c>
      <c r="H2" s="78">
        <f t="shared" ref="H2:H15" si="6">ROUND((E2/D2),0)</f>
        <v>6281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25.68*10.764</f>
        <v>276.41951999999998</v>
      </c>
      <c r="R2" s="79">
        <v>2500000</v>
      </c>
      <c r="S2" s="79" t="s">
        <v>84</v>
      </c>
    </row>
    <row r="3" spans="1:26" x14ac:dyDescent="0.25">
      <c r="A3" s="4">
        <v>2</v>
      </c>
      <c r="B3" s="4">
        <f t="shared" si="0"/>
        <v>276.41951999999998</v>
      </c>
      <c r="C3" s="4">
        <f t="shared" si="1"/>
        <v>331.70342399999998</v>
      </c>
      <c r="D3" s="4">
        <f t="shared" si="2"/>
        <v>398.04410879999995</v>
      </c>
      <c r="E3" s="5">
        <f t="shared" si="3"/>
        <v>2675000</v>
      </c>
      <c r="F3" s="80">
        <f t="shared" si="4"/>
        <v>9677</v>
      </c>
      <c r="G3" s="80">
        <f t="shared" si="5"/>
        <v>8064</v>
      </c>
      <c r="H3" s="80">
        <f t="shared" si="6"/>
        <v>6720</v>
      </c>
      <c r="I3" s="80">
        <f t="shared" si="7"/>
        <v>0</v>
      </c>
      <c r="J3" s="80">
        <f t="shared" si="8"/>
        <v>0</v>
      </c>
      <c r="K3" s="81"/>
      <c r="L3" s="81"/>
      <c r="M3" s="81"/>
      <c r="N3" s="81"/>
      <c r="O3" s="81">
        <v>0</v>
      </c>
      <c r="P3" s="81">
        <f t="shared" si="9"/>
        <v>0</v>
      </c>
      <c r="Q3" s="81">
        <f>25.68*10.764</f>
        <v>276.41951999999998</v>
      </c>
      <c r="R3" s="82">
        <v>2675000</v>
      </c>
      <c r="S3" s="82" t="s">
        <v>85</v>
      </c>
    </row>
    <row r="4" spans="1:26" x14ac:dyDescent="0.25">
      <c r="A4" s="4">
        <v>3</v>
      </c>
      <c r="B4" s="4">
        <f t="shared" si="0"/>
        <v>276.41951999999998</v>
      </c>
      <c r="C4" s="4">
        <f t="shared" si="1"/>
        <v>331.70342399999998</v>
      </c>
      <c r="D4" s="4">
        <f t="shared" si="2"/>
        <v>398.04410879999995</v>
      </c>
      <c r="E4" s="5">
        <f t="shared" si="3"/>
        <v>2450000</v>
      </c>
      <c r="F4" s="78">
        <f t="shared" si="4"/>
        <v>8863</v>
      </c>
      <c r="G4" s="78">
        <f t="shared" si="5"/>
        <v>7386</v>
      </c>
      <c r="H4" s="78">
        <f t="shared" si="6"/>
        <v>6155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25.68*10.764</f>
        <v>276.41951999999998</v>
      </c>
      <c r="R4" s="79">
        <v>2450000</v>
      </c>
      <c r="S4" s="79" t="s">
        <v>86</v>
      </c>
    </row>
    <row r="5" spans="1:26" x14ac:dyDescent="0.25">
      <c r="A5" s="4">
        <v>4</v>
      </c>
      <c r="B5" s="4">
        <f t="shared" si="0"/>
        <v>390</v>
      </c>
      <c r="C5" s="4">
        <f t="shared" si="1"/>
        <v>468</v>
      </c>
      <c r="D5" s="4">
        <f t="shared" si="2"/>
        <v>561.6</v>
      </c>
      <c r="E5" s="5">
        <f t="shared" si="3"/>
        <v>3300000</v>
      </c>
      <c r="F5" s="78">
        <f t="shared" si="4"/>
        <v>8462</v>
      </c>
      <c r="G5" s="78">
        <f t="shared" si="5"/>
        <v>7051</v>
      </c>
      <c r="H5" s="78">
        <f t="shared" si="6"/>
        <v>5876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390</v>
      </c>
      <c r="R5" s="79">
        <v>3300000</v>
      </c>
      <c r="S5" s="2"/>
    </row>
    <row r="6" spans="1:26" x14ac:dyDescent="0.25">
      <c r="A6" s="4">
        <v>5</v>
      </c>
      <c r="B6" s="4">
        <f t="shared" si="0"/>
        <v>410</v>
      </c>
      <c r="C6" s="4">
        <f t="shared" si="1"/>
        <v>492</v>
      </c>
      <c r="D6" s="4">
        <f t="shared" si="2"/>
        <v>590.4</v>
      </c>
      <c r="E6" s="5">
        <f t="shared" si="3"/>
        <v>3300000</v>
      </c>
      <c r="F6" s="78">
        <f t="shared" si="4"/>
        <v>8049</v>
      </c>
      <c r="G6" s="78">
        <f t="shared" si="5"/>
        <v>6707</v>
      </c>
      <c r="H6" s="78">
        <f t="shared" si="6"/>
        <v>5589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410</v>
      </c>
      <c r="R6" s="79">
        <v>3300000</v>
      </c>
      <c r="S6" s="2"/>
    </row>
    <row r="7" spans="1:26" x14ac:dyDescent="0.25">
      <c r="A7" s="4">
        <v>6</v>
      </c>
      <c r="B7" s="4">
        <f t="shared" si="0"/>
        <v>410</v>
      </c>
      <c r="C7" s="4">
        <f t="shared" si="1"/>
        <v>492</v>
      </c>
      <c r="D7" s="4">
        <f t="shared" si="2"/>
        <v>590.4</v>
      </c>
      <c r="E7" s="5">
        <f t="shared" si="3"/>
        <v>3400000</v>
      </c>
      <c r="F7" s="78">
        <f t="shared" si="4"/>
        <v>8293</v>
      </c>
      <c r="G7" s="78">
        <f t="shared" si="5"/>
        <v>6911</v>
      </c>
      <c r="H7" s="78">
        <f t="shared" si="6"/>
        <v>5759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410</v>
      </c>
      <c r="R7" s="79">
        <v>3400000</v>
      </c>
      <c r="S7" s="2"/>
    </row>
    <row r="8" spans="1:26" x14ac:dyDescent="0.25">
      <c r="A8" s="4">
        <v>7</v>
      </c>
      <c r="B8" s="4">
        <f t="shared" si="0"/>
        <v>305</v>
      </c>
      <c r="C8" s="4">
        <f t="shared" si="1"/>
        <v>366</v>
      </c>
      <c r="D8" s="4">
        <f t="shared" si="2"/>
        <v>439.2</v>
      </c>
      <c r="E8" s="5">
        <f t="shared" si="3"/>
        <v>2750000</v>
      </c>
      <c r="F8" s="78">
        <f t="shared" si="4"/>
        <v>9016</v>
      </c>
      <c r="G8" s="78">
        <f t="shared" si="5"/>
        <v>7514</v>
      </c>
      <c r="H8" s="78">
        <f t="shared" si="6"/>
        <v>6261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305</v>
      </c>
      <c r="R8" s="79">
        <v>2750000</v>
      </c>
      <c r="S8" s="2"/>
      <c r="W8">
        <v>3.6</v>
      </c>
      <c r="X8">
        <v>2.65</v>
      </c>
      <c r="Y8">
        <f>X8*W8</f>
        <v>9.5399999999999991</v>
      </c>
    </row>
    <row r="9" spans="1:26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9:Q10" si="10">P9/1.2</f>
        <v>0</v>
      </c>
      <c r="R9" s="2">
        <v>0</v>
      </c>
      <c r="S9" s="2"/>
      <c r="W9">
        <v>2.1</v>
      </c>
      <c r="X9">
        <v>2</v>
      </c>
      <c r="Y9">
        <f t="shared" ref="Y9:Y12" si="11">X9*W9</f>
        <v>4.2</v>
      </c>
    </row>
    <row r="10" spans="1:26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  <c r="W10">
        <v>3</v>
      </c>
      <c r="X10">
        <v>1.2</v>
      </c>
      <c r="Y10">
        <f t="shared" si="11"/>
        <v>3.5999999999999996</v>
      </c>
    </row>
    <row r="11" spans="1:26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  <c r="W11">
        <v>1</v>
      </c>
      <c r="X11">
        <v>1.1000000000000001</v>
      </c>
      <c r="Y11">
        <f t="shared" si="11"/>
        <v>1.1000000000000001</v>
      </c>
    </row>
    <row r="12" spans="1:26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  <c r="W12">
        <v>2.75</v>
      </c>
      <c r="X12">
        <v>2.75</v>
      </c>
      <c r="Y12">
        <f t="shared" si="11"/>
        <v>7.5625</v>
      </c>
    </row>
    <row r="13" spans="1:26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  <c r="Y13">
        <f>SUM(Y8:Y12)</f>
        <v>26.002499999999998</v>
      </c>
      <c r="Z13">
        <f>Y13*10.764</f>
        <v>279.89090999999996</v>
      </c>
    </row>
    <row r="14" spans="1:26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26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  <c r="W15">
        <f>0.75*10.764</f>
        <v>8.0730000000000004</v>
      </c>
    </row>
    <row r="16" spans="1:26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  <c r="W16">
        <f>0.6*10.764</f>
        <v>6.4583999999999993</v>
      </c>
    </row>
    <row r="17" spans="1:23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  <c r="W17">
        <f>0.75*10.764</f>
        <v>8.0730000000000004</v>
      </c>
    </row>
    <row r="18" spans="1:23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  <c r="W18">
        <f>W15+W16+W17</f>
        <v>22.604399999999998</v>
      </c>
    </row>
    <row r="19" spans="1:23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  <c r="W19">
        <f>W18+Z13</f>
        <v>302.49530999999996</v>
      </c>
    </row>
    <row r="20" spans="1:23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23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23" s="10" customFormat="1" x14ac:dyDescent="0.25"/>
    <row r="23" spans="1:23" s="10" customFormat="1" x14ac:dyDescent="0.25"/>
    <row r="24" spans="1:23" s="10" customFormat="1" x14ac:dyDescent="0.25">
      <c r="F24" s="73"/>
    </row>
    <row r="25" spans="1:23" s="10" customFormat="1" x14ac:dyDescent="0.25">
      <c r="F25" s="74"/>
    </row>
    <row r="26" spans="1:23" s="10" customFormat="1" x14ac:dyDescent="0.25">
      <c r="F26" s="74"/>
      <c r="P26" s="10">
        <v>279</v>
      </c>
      <c r="Q26" s="10">
        <v>289</v>
      </c>
    </row>
    <row r="27" spans="1:23" s="10" customFormat="1" x14ac:dyDescent="0.25">
      <c r="F27" s="74"/>
      <c r="P27" s="10">
        <v>22</v>
      </c>
      <c r="Q27" s="10">
        <v>27</v>
      </c>
    </row>
    <row r="28" spans="1:23" s="10" customFormat="1" x14ac:dyDescent="0.25">
      <c r="C28" s="72" t="s">
        <v>75</v>
      </c>
      <c r="D28" s="72" t="s">
        <v>87</v>
      </c>
      <c r="F28" s="57" t="s">
        <v>71</v>
      </c>
      <c r="G28" s="57">
        <v>316</v>
      </c>
      <c r="P28" s="10">
        <f>SUM(P26:P27)</f>
        <v>301</v>
      </c>
      <c r="Q28" s="10">
        <f>SUM(Q26:Q27)</f>
        <v>316</v>
      </c>
    </row>
    <row r="29" spans="1:23" s="10" customFormat="1" x14ac:dyDescent="0.25">
      <c r="C29" s="72" t="s">
        <v>1</v>
      </c>
      <c r="D29" s="72">
        <v>2100000</v>
      </c>
      <c r="F29" s="57" t="s">
        <v>72</v>
      </c>
      <c r="G29" s="57">
        <v>530</v>
      </c>
      <c r="H29" s="10">
        <f>G29/G28</f>
        <v>1.6772151898734178</v>
      </c>
      <c r="P29" s="10">
        <v>530</v>
      </c>
    </row>
    <row r="30" spans="1:23" s="10" customFormat="1" x14ac:dyDescent="0.25">
      <c r="F30" s="57" t="s">
        <v>73</v>
      </c>
      <c r="G30" s="57">
        <v>8000</v>
      </c>
      <c r="P30" s="10">
        <f>P29/P28</f>
        <v>1.760797342192691</v>
      </c>
    </row>
    <row r="31" spans="1:23" s="10" customFormat="1" x14ac:dyDescent="0.25">
      <c r="C31" s="75"/>
      <c r="D31" s="75"/>
      <c r="F31" s="75" t="s">
        <v>74</v>
      </c>
      <c r="G31" s="75">
        <f>G28*G30</f>
        <v>2528000</v>
      </c>
      <c r="H31" s="10">
        <f>G31/D29</f>
        <v>1.2038095238095239</v>
      </c>
    </row>
    <row r="32" spans="1:23" s="10" customFormat="1" x14ac:dyDescent="0.25">
      <c r="C32" s="75"/>
      <c r="D32" s="75"/>
      <c r="F32" s="75" t="s">
        <v>24</v>
      </c>
      <c r="G32" s="75">
        <f>G31*85%</f>
        <v>2148800</v>
      </c>
    </row>
    <row r="33" spans="3:7" s="10" customFormat="1" x14ac:dyDescent="0.25">
      <c r="C33" s="75"/>
      <c r="D33" s="75"/>
      <c r="F33" s="75" t="s">
        <v>25</v>
      </c>
      <c r="G33" s="75">
        <f>G31*70%</f>
        <v>1769600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2023-11-04T07:13:00Z</dcterms:modified>
</cp:coreProperties>
</file>