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elapur_Pravin Prabhakr Chalke\"/>
    </mc:Choice>
  </mc:AlternateContent>
  <xr:revisionPtr revIDLastSave="0" documentId="13_ncr:1_{1531C20C-C6C1-4788-A0E8-78A7C2D282D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4" l="1"/>
  <c r="H29" i="4" l="1"/>
  <c r="G28" i="4"/>
  <c r="G31" i="4" s="1"/>
  <c r="G33" i="4" s="1"/>
  <c r="C5" i="25"/>
  <c r="C4" i="25"/>
  <c r="C3" i="25"/>
  <c r="P2" i="4"/>
  <c r="P3" i="4"/>
  <c r="B3" i="4" s="1"/>
  <c r="C3" i="4" s="1"/>
  <c r="D3" i="4" s="1"/>
  <c r="P4" i="4"/>
  <c r="P5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<sst xmlns="http://schemas.openxmlformats.org/spreadsheetml/2006/main" count="130" uniqueCount="88">
  <si>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</si>
  <si>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</si>
  <si>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</si>
  <si>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</si>
  <si>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</si>
  <si>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</si>
  <si>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</si>
  <si>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</si>
  <si>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</si>
  <si>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</si>
  <si>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</si>
  <si>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</si>
  <si>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</si>
  <si>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</si>
  <si>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</si>
  <si>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</si>
  <si>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</si>
  <si>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</si>
  <si>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</si>
  <si>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</si>
  <si>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</si>
  <si>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</si>
  <si>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</si>
  <si>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</si>
  <si>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</si>
  <si>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</si>
  <si>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</si>
  <si>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</si>
  <si>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</si>
  <si>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</si>
  <si>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</si>
  <si>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</si>
  <si>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</si>
  <si>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</si>
  <si>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</si>
  <si>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</si>
  <si>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</si>
  <si>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</si>
  <si>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</si>
  <si>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</si>
  <si>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</si>
  <si>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</si>
  <si>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</si>
  <si>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</si>
  <si>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</si>
  <si>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</si>
  <si>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</si>
  <si>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</si>
  <si>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</si>
  <si>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</si>
  <si>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</si>
  <si>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</si>
  <si>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</si>
  <si>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</si>
  <si>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</si>
  <si>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</si>
  <si>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</si>
  <si>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</si>
  <si>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</si>
  <si>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</si>
  <si>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</si>
  <si>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</si>
  <si>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</si>
  <si>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</si>
  <si>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</si>
  <si>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</si>
  <si>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</si>
  <si>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</si>
  <si>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</si>
  <si>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</si>
  <si>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</si>
  <si>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</si>
  <si>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</si>
  <si>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</si>
  <si>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</si>
  <si>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</si>
  <si>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</si>
  <si>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</si>
  <si>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</si>
  <si>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</si>
  <si>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</si>
  <si>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</si>
  <si>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</si>
  <si>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31.03.2021</t>
  </si>
  <si>
    <t>ACA</t>
  </si>
  <si>
    <t>UTILITY</t>
  </si>
  <si>
    <t>DECK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</si>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</sst>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183383</xdr:colOff>
      <xdr:row>48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AC457-9AB0-5047-0FBC-E9BB2B7B9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2183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5578E-1DBC-759C-CA0E-E309FEAD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59FA4-7E21-AAFF-5FB1-3FCD4132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449439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E078E-BC3C-43FA-221F-8CA820306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41439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8DC32-BA3C-42C2-88B4-3AFF7A3F7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10" sqref="D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1249</v>
      </c>
      <c r="D18" s="26"/>
      <c r="F18" s="19"/>
    </row>
    <row r="19" spans="1:6" x14ac:dyDescent="0.25">
      <c r="A19" s="16" t="s">
        <v>73</v>
      </c>
      <c r="B19" s="6"/>
      <c r="C19" s="32">
        <f>C18*C16</f>
        <v>31225000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28102500</v>
      </c>
      <c r="D20" s="32"/>
      <c r="F20" s="19"/>
    </row>
    <row r="21" spans="1:6" x14ac:dyDescent="0.25">
      <c r="A21" s="16" t="s">
        <v>25</v>
      </c>
      <c r="C21" s="35">
        <f>C19*80%</f>
        <v>24980000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3372300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65052.083333333336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1193</v>
      </c>
      <c r="C2" s="4">
        <f t="shared" ref="C2:C16" si="1">B2*1.2</f>
        <v>1431.6</v>
      </c>
      <c r="D2" s="4">
        <f t="shared" ref="D2:D16" si="2">C2*1.2</f>
        <v>1717.9199999999998</v>
      </c>
      <c r="E2" s="5">
        <f t="shared" ref="E2:E16" si="3">R2</f>
        <v>32000000</v>
      </c>
      <c r="F2" s="4">
        <f t="shared" ref="F2:F15" si="4">ROUND((E2/B2),0)</f>
        <v>26823</v>
      </c>
      <c r="G2" s="4">
        <f t="shared" ref="G2:G15" si="5">ROUND((E2/C2),0)</f>
        <v>22353</v>
      </c>
      <c r="H2" s="4">
        <f t="shared" ref="H2:H15" si="6">ROUND((E2/D2),0)</f>
        <v>18627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1193</v>
      </c>
      <c r="R2" s="2">
        <v>32000000</v>
      </c>
      <c r="S2" s="2"/>
    </row>
    <row r="3" spans="1:19" x14ac:dyDescent="0.25">
      <c r="A3" s="4">
        <v>2</v>
      </c>
      <c r="B3" s="4">
        <f t="shared" si="0"/>
        <v>1150</v>
      </c>
      <c r="C3" s="4">
        <f t="shared" si="1"/>
        <v>1380</v>
      </c>
      <c r="D3" s="4">
        <f t="shared" si="2"/>
        <v>1656</v>
      </c>
      <c r="E3" s="5">
        <f t="shared" si="3"/>
        <v>33000000</v>
      </c>
      <c r="F3" s="4">
        <f t="shared" si="4"/>
        <v>28696</v>
      </c>
      <c r="G3" s="4">
        <f t="shared" si="5"/>
        <v>23913</v>
      </c>
      <c r="H3" s="4">
        <f t="shared" si="6"/>
        <v>19928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1150</v>
      </c>
      <c r="R3" s="2">
        <v>33000000</v>
      </c>
      <c r="S3" s="2"/>
    </row>
    <row r="4" spans="1:19" x14ac:dyDescent="0.25">
      <c r="A4" s="4">
        <v>3</v>
      </c>
      <c r="B4" s="4">
        <f t="shared" si="0"/>
        <v>1250</v>
      </c>
      <c r="C4" s="4">
        <f t="shared" si="1"/>
        <v>1500</v>
      </c>
      <c r="D4" s="4">
        <f t="shared" si="2"/>
        <v>1800</v>
      </c>
      <c r="E4" s="5">
        <f t="shared" si="3"/>
        <v>34800000</v>
      </c>
      <c r="F4" s="4">
        <f t="shared" si="4"/>
        <v>27840</v>
      </c>
      <c r="G4" s="4">
        <f t="shared" si="5"/>
        <v>23200</v>
      </c>
      <c r="H4" s="4">
        <f t="shared" si="6"/>
        <v>19333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1250</v>
      </c>
      <c r="R4" s="2">
        <v>34800000</v>
      </c>
      <c r="S4" s="2"/>
    </row>
    <row r="5" spans="1:19" x14ac:dyDescent="0.25">
      <c r="A5" s="4">
        <v>4</v>
      </c>
      <c r="B5" s="4">
        <f t="shared" si="0"/>
        <v>1171</v>
      </c>
      <c r="C5" s="4">
        <f t="shared" si="1"/>
        <v>1405.2</v>
      </c>
      <c r="D5" s="4">
        <f t="shared" si="2"/>
        <v>1686.24</v>
      </c>
      <c r="E5" s="5">
        <f t="shared" si="3"/>
        <v>34500000</v>
      </c>
      <c r="F5" s="4">
        <f t="shared" si="4"/>
        <v>29462</v>
      </c>
      <c r="G5" s="4">
        <f t="shared" si="5"/>
        <v>24552</v>
      </c>
      <c r="H5" s="4">
        <f t="shared" si="6"/>
        <v>20460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1171</v>
      </c>
      <c r="R5" s="2">
        <v>34500000</v>
      </c>
      <c r="S5" s="2"/>
    </row>
    <row r="6" spans="1:19" x14ac:dyDescent="0.25">
      <c r="A6" s="4">
        <v>5</v>
      </c>
      <c r="B6" s="4">
        <f t="shared" si="0"/>
        <v>845.83333333333337</v>
      </c>
      <c r="C6" s="4">
        <f t="shared" si="1"/>
        <v>1015</v>
      </c>
      <c r="D6" s="4">
        <f t="shared" si="2"/>
        <v>1218</v>
      </c>
      <c r="E6" s="5">
        <f t="shared" si="3"/>
        <v>21556100</v>
      </c>
      <c r="F6" s="4">
        <f t="shared" si="4"/>
        <v>25485</v>
      </c>
      <c r="G6" s="4">
        <f t="shared" si="5"/>
        <v>21238</v>
      </c>
      <c r="H6" s="4">
        <f t="shared" si="6"/>
        <v>17698</v>
      </c>
      <c r="I6" s="4">
        <f t="shared" si="7"/>
        <v>0</v>
      </c>
      <c r="J6" s="4">
        <f t="shared" si="8"/>
        <v>0</v>
      </c>
      <c r="O6">
        <v>0</v>
      </c>
      <c r="P6">
        <v>1015</v>
      </c>
      <c r="Q6">
        <f t="shared" ref="Q2:Q10" si="10">P6/1.2</f>
        <v>845.83333333333337</v>
      </c>
      <c r="R6" s="2">
        <v>21556100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84</v>
      </c>
      <c r="G25" s="57">
        <v>1171</v>
      </c>
    </row>
    <row r="26" spans="1:19" s="10" customFormat="1" x14ac:dyDescent="0.25">
      <c r="F26" s="57" t="s">
        <v>85</v>
      </c>
      <c r="G26" s="57">
        <v>31</v>
      </c>
    </row>
    <row r="27" spans="1:19" s="10" customFormat="1" x14ac:dyDescent="0.25">
      <c r="F27" s="57" t="s">
        <v>86</v>
      </c>
      <c r="G27" s="57">
        <v>47</v>
      </c>
    </row>
    <row r="28" spans="1:19" s="10" customFormat="1" x14ac:dyDescent="0.25">
      <c r="C28" s="72" t="s">
        <v>74</v>
      </c>
      <c r="D28" s="72" t="s">
        <v>83</v>
      </c>
      <c r="F28" s="57" t="s">
        <v>87</v>
      </c>
      <c r="G28" s="57">
        <f>SUM(G25:G27)</f>
        <v>1249</v>
      </c>
    </row>
    <row r="29" spans="1:19" s="10" customFormat="1" x14ac:dyDescent="0.25">
      <c r="C29" s="72" t="s">
        <v>1</v>
      </c>
      <c r="D29" s="72">
        <v>24036948</v>
      </c>
      <c r="F29" s="57" t="s">
        <v>71</v>
      </c>
      <c r="G29" s="57">
        <v>1374</v>
      </c>
      <c r="H29" s="10">
        <f>G29/G28</f>
        <v>1.1000800640512409</v>
      </c>
    </row>
    <row r="30" spans="1:19" s="10" customFormat="1" x14ac:dyDescent="0.25">
      <c r="F30" s="57" t="s">
        <v>72</v>
      </c>
      <c r="G30" s="57">
        <v>27000</v>
      </c>
    </row>
    <row r="31" spans="1:19" s="10" customFormat="1" x14ac:dyDescent="0.25">
      <c r="C31" s="74"/>
      <c r="D31" s="74"/>
      <c r="F31" s="74" t="s">
        <v>73</v>
      </c>
      <c r="G31" s="74">
        <f>G30*G28</f>
        <v>33723000</v>
      </c>
      <c r="H31" s="10">
        <f>G31/D29</f>
        <v>1.402965135174399</v>
      </c>
    </row>
    <row r="32" spans="1:19" s="10" customFormat="1" x14ac:dyDescent="0.25">
      <c r="C32" s="74"/>
      <c r="D32" s="74"/>
      <c r="F32" s="74" t="s">
        <v>24</v>
      </c>
      <c r="G32" s="74">
        <f>G31*90%</f>
        <v>30350700</v>
      </c>
    </row>
    <row r="33" spans="3:7" s="10" customFormat="1" x14ac:dyDescent="0.25">
      <c r="C33" s="74"/>
      <c r="D33" s="74"/>
      <c r="F33" s="74" t="s">
        <v>25</v>
      </c>
      <c r="G33" s="74">
        <f>G31*80%</f>
        <v>26978400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2023-11-04T08:21:31Z</dcterms:modified>
</cp:coreProperties>
</file>