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91E2B998-FC5F-462F-A48F-280561EDA6D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48" i="4" l="1"/>
  <c r="P7" i="4" l="1"/>
  <c r="Q8" i="4"/>
  <c r="P6" i="4"/>
  <c r="P5" i="4"/>
  <c r="P4" i="4"/>
  <c r="P15" i="4" l="1"/>
  <c r="Q15" i="4" s="1"/>
  <c r="P14" i="4"/>
  <c r="Q14" i="4" s="1"/>
  <c r="Q13" i="4"/>
  <c r="P13" i="4"/>
  <c r="P12" i="4"/>
  <c r="Q12" i="4" s="1"/>
  <c r="Q9" i="4" l="1"/>
  <c r="P16" i="4" l="1"/>
  <c r="Q16" i="4" s="1"/>
  <c r="S46" i="4" l="1"/>
  <c r="S29" i="4"/>
  <c r="S27" i="4"/>
  <c r="S26" i="4"/>
  <c r="S35" i="4" s="1"/>
  <c r="S31" i="4" l="1"/>
  <c r="S32" i="4" s="1"/>
  <c r="S33" i="4" s="1"/>
  <c r="S34" i="4" s="1"/>
  <c r="S37" i="4" s="1"/>
  <c r="S40" i="4" s="1"/>
  <c r="S42" i="4" l="1"/>
  <c r="S44" i="4" l="1"/>
  <c r="S43" i="4"/>
  <c r="B16" i="4" l="1"/>
  <c r="C16" i="4" s="1"/>
  <c r="D16" i="4" s="1"/>
  <c r="J16" i="4"/>
  <c r="I16" i="4"/>
  <c r="E16" i="4"/>
  <c r="A16" i="4"/>
  <c r="H16" i="4" l="1"/>
  <c r="F16" i="4"/>
  <c r="G16" i="4"/>
  <c r="P11" i="4" l="1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0" i="4"/>
  <c r="F11" i="4"/>
  <c r="F12" i="4"/>
  <c r="F5" i="4"/>
  <c r="F6" i="4"/>
  <c r="F4" i="4"/>
  <c r="B13" i="4"/>
  <c r="C13" i="4" s="1"/>
  <c r="B14" i="4"/>
  <c r="C14" i="4" s="1"/>
  <c r="B15" i="4"/>
  <c r="C15" i="4" s="1"/>
  <c r="B7" i="4"/>
  <c r="C7" i="4" s="1"/>
  <c r="F14" i="4" l="1"/>
  <c r="F13" i="4"/>
  <c r="D10" i="4"/>
  <c r="H10" i="4" s="1"/>
  <c r="G10" i="4"/>
  <c r="D9" i="4"/>
  <c r="H9" i="4" s="1"/>
  <c r="G9" i="4"/>
  <c r="D12" i="4"/>
  <c r="H12" i="4" s="1"/>
  <c r="G12" i="4"/>
  <c r="F7" i="4"/>
  <c r="D5" i="4"/>
  <c r="H5" i="4" s="1"/>
  <c r="G5" i="4"/>
  <c r="D11" i="4"/>
  <c r="H11" i="4" s="1"/>
  <c r="G11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<sst xmlns="http://schemas.openxmlformats.org/spreadsheetml/2006/main" count="44" uniqueCount="40">
  <si>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</si>
  <si>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</si>
  <si>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</si>
  <si>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</si>
  <si>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</si>
  <si>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</si>
  <si>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</si>
  <si>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</si>
  <si>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</si>
  <si>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</si>
  <si>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</si>
  <si>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</si>
  <si>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</si>
  <si>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</si>
  <si>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</si>
  <si>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</si>
  <si>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</si>
  <si>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</si>
  <si>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</si>
  <si>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</si>
  <si>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</si>
  <si>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</si>
  <si>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</si>
  <si>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</si>
  <si>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</si>
  <si>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</si>
  <si>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</si>
  <si>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</si>
  <si>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</si>
  <si>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</si>
  <si>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</si>
  <si>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Car parking</t>
  </si>
  <si>
    <t>Depreciation (100-10)X30/60</t>
  </si>
  <si>
    <t xml:space="preserve">Total FMV </t>
  </si>
  <si>
    <t xml:space="preserve">Residential Flat No. 2102, 21st Floor, Wing - B, Avante, L B S Road, Village - Nahur, </t>
  </si>
  <si>
    <t>Kanjur Marg, State - Maharashtra, India</t>
  </si>
  <si>
    <t>Carpet Area  -Flat No. 2102</t>
  </si>
  <si>
    <t>rate on Carpet</t>
  </si>
  <si>
    <t>SBI -Bhagyashree Sunil Kendre</t>
  </si>
  <si>
    <t xml:space="preserve">40000/- in the report after completion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</si>
</sst>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43" fontId="0" fillId="0" borderId="0" xfId="0" applyNumberFormat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43" fontId="1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134691</xdr:rowOff>
    </xdr:from>
    <xdr:to>
      <xdr:col>15</xdr:col>
      <xdr:colOff>383530</xdr:colOff>
      <xdr:row>38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13529-B161-4B68-8DCE-91E077AF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4211391"/>
          <a:ext cx="8670280" cy="4437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38100</xdr:rowOff>
    </xdr:from>
    <xdr:to>
      <xdr:col>19</xdr:col>
      <xdr:colOff>354143</xdr:colOff>
      <xdr:row>37</xdr:row>
      <xdr:rowOff>105884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CA756-6CE9-45BE-BB20-77BB1783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228600"/>
          <a:ext cx="11345993" cy="66590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95250</xdr:rowOff>
    </xdr:from>
    <xdr:to>
      <xdr:col>23</xdr:col>
      <xdr:colOff>520064</xdr:colOff>
      <xdr:row>38</xdr:row>
      <xdr:rowOff>86876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916B7F-8922-4B78-8AA8-80BEA808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285750"/>
          <a:ext cx="13283564" cy="70401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400051</xdr:colOff>
      <xdr:row>0</xdr:row>
      <xdr:rowOff>19050</xdr:rowOff>
    </xdr:from>
    <xdr:to>
      <xdr:col>18</xdr:col>
      <xdr:colOff>490381</xdr:colOff>
      <xdr:row>36</xdr:row>
      <xdr:rowOff>77408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467AA7-094A-4ECF-8C19-D2B109BD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9050"/>
          <a:ext cx="11063130" cy="69163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85725</xdr:rowOff>
    </xdr:from>
    <xdr:to>
      <xdr:col>24</xdr:col>
      <xdr:colOff>350900</xdr:colOff>
      <xdr:row>44</xdr:row>
      <xdr:rowOff>115555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84F76E-D473-46DE-9322-60875AC4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85725"/>
          <a:ext cx="14085950" cy="8078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49"/>
  <sheetViews>
    <sheetView tabSelected="1" topLeftCell="A22" zoomScaleNormal="100" workbookViewId="0">
      <selection activeCell="W52" sqref="W52:W53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3" max="23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4" t="s">
        <v>14</v>
      </c>
      <c r="R3" s="74"/>
      <c r="S3" s="45"/>
      <c r="T3"/>
      <c r="U3"/>
      <c r="V3"/>
      <c r="W3"/>
      <c r="X3"/>
    </row>
    <row r="4" spans="1:50" s="20" customFormat="1" x14ac:dyDescent="0.25">
      <c r="A4" s="21">
        <f t="shared" ref="A4:A15" si="0">N4</f>
        <v>0</v>
      </c>
      <c r="B4" s="21">
        <f t="shared" ref="B4:B15" si="1">Q4</f>
        <v>446</v>
      </c>
      <c r="C4" s="21">
        <f>B4*1.2</f>
        <v>535.19999999999993</v>
      </c>
      <c r="D4" s="21">
        <f t="shared" ref="D4:D13" si="2">C4*1.2</f>
        <v>642.2399999999999</v>
      </c>
      <c r="E4" s="22">
        <f t="shared" ref="E4:E13" si="3">R4</f>
        <v>10300000</v>
      </c>
      <c r="F4" s="21">
        <f t="shared" ref="F4:F13" si="4">ROUND((E4/B4),0)</f>
        <v>23094</v>
      </c>
      <c r="G4" s="21">
        <f t="shared" ref="G4:G13" si="5">ROUND((E4/C4),0)</f>
        <v>19245</v>
      </c>
      <c r="H4" s="21">
        <f t="shared" ref="H4:H13" si="6">ROUND((E4/D4),0)</f>
        <v>16038</v>
      </c>
      <c r="I4" s="23" t="e">
        <f>#REF!</f>
        <v>#REF!</v>
      </c>
      <c r="J4" s="21">
        <f t="shared" ref="J4:J13" si="7">S4</f>
        <v>0</v>
      </c>
      <c r="O4">
        <v>0</v>
      </c>
      <c r="P4">
        <f t="shared" ref="P4:P7" si="8">O4/1.2</f>
        <v>0</v>
      </c>
      <c r="Q4" s="12">
        <v>446</v>
      </c>
      <c r="R4" s="2">
        <v>10300000</v>
      </c>
      <c r="S4" s="43"/>
    </row>
    <row r="5" spans="1:50" s="10" customFormat="1" x14ac:dyDescent="0.25">
      <c r="A5" s="67">
        <f t="shared" si="0"/>
        <v>0</v>
      </c>
      <c r="B5" s="67">
        <f t="shared" si="1"/>
        <v>555</v>
      </c>
      <c r="C5" s="67">
        <f t="shared" ref="C5:C15" si="9">B5*1.2</f>
        <v>666</v>
      </c>
      <c r="D5" s="67">
        <f t="shared" si="2"/>
        <v>799.19999999999993</v>
      </c>
      <c r="E5" s="68">
        <f t="shared" si="3"/>
        <v>15500000</v>
      </c>
      <c r="F5" s="67">
        <f t="shared" si="4"/>
        <v>27928</v>
      </c>
      <c r="G5" s="67">
        <f t="shared" si="5"/>
        <v>23273</v>
      </c>
      <c r="H5" s="67">
        <f t="shared" si="6"/>
        <v>19394</v>
      </c>
      <c r="I5" s="69" t="e">
        <f>#REF!</f>
        <v>#REF!</v>
      </c>
      <c r="J5" s="67">
        <f t="shared" si="7"/>
        <v>0</v>
      </c>
      <c r="O5" s="10">
        <v>0</v>
      </c>
      <c r="P5" s="10">
        <f t="shared" si="8"/>
        <v>0</v>
      </c>
      <c r="Q5" s="70">
        <v>555</v>
      </c>
      <c r="R5" s="71">
        <v>15500000</v>
      </c>
      <c r="S5" s="72"/>
    </row>
    <row r="6" spans="1:50" s="10" customFormat="1" x14ac:dyDescent="0.25">
      <c r="A6" s="67">
        <f t="shared" si="0"/>
        <v>0</v>
      </c>
      <c r="B6" s="67">
        <f t="shared" si="1"/>
        <v>737</v>
      </c>
      <c r="C6" s="67">
        <f t="shared" si="9"/>
        <v>884.4</v>
      </c>
      <c r="D6" s="67">
        <f t="shared" si="2"/>
        <v>1061.28</v>
      </c>
      <c r="E6" s="68">
        <f t="shared" si="3"/>
        <v>20500000</v>
      </c>
      <c r="F6" s="67">
        <f t="shared" si="4"/>
        <v>27815</v>
      </c>
      <c r="G6" s="67">
        <f t="shared" si="5"/>
        <v>23180</v>
      </c>
      <c r="H6" s="67">
        <f t="shared" si="6"/>
        <v>19316</v>
      </c>
      <c r="I6" s="69" t="e">
        <f>#REF!</f>
        <v>#REF!</v>
      </c>
      <c r="J6" s="67">
        <f t="shared" si="7"/>
        <v>0</v>
      </c>
      <c r="O6" s="10">
        <v>0</v>
      </c>
      <c r="P6" s="10">
        <f t="shared" si="8"/>
        <v>0</v>
      </c>
      <c r="Q6" s="70">
        <v>737</v>
      </c>
      <c r="R6" s="71">
        <v>20500000</v>
      </c>
      <c r="S6" s="72"/>
    </row>
    <row r="7" spans="1:50" s="10" customFormat="1" x14ac:dyDescent="0.25">
      <c r="A7" s="67">
        <f t="shared" si="0"/>
        <v>0</v>
      </c>
      <c r="B7" s="67">
        <f>Q7</f>
        <v>891</v>
      </c>
      <c r="C7" s="67">
        <f t="shared" si="9"/>
        <v>1069.2</v>
      </c>
      <c r="D7" s="67">
        <f t="shared" si="2"/>
        <v>1283.04</v>
      </c>
      <c r="E7" s="68">
        <f>R7</f>
        <v>25000000</v>
      </c>
      <c r="F7" s="67">
        <f t="shared" si="4"/>
        <v>28058</v>
      </c>
      <c r="G7" s="67">
        <f t="shared" si="5"/>
        <v>23382</v>
      </c>
      <c r="H7" s="67">
        <f t="shared" si="6"/>
        <v>19485</v>
      </c>
      <c r="I7" s="69" t="e">
        <f>#REF!</f>
        <v>#REF!</v>
      </c>
      <c r="J7" s="67">
        <f t="shared" si="7"/>
        <v>0</v>
      </c>
      <c r="O7" s="10">
        <v>0</v>
      </c>
      <c r="P7" s="10">
        <f t="shared" si="8"/>
        <v>0</v>
      </c>
      <c r="Q7" s="70">
        <v>891</v>
      </c>
      <c r="R7" s="71">
        <v>25000000</v>
      </c>
      <c r="S7" s="72"/>
    </row>
    <row r="8" spans="1:50" s="20" customFormat="1" x14ac:dyDescent="0.25">
      <c r="A8" s="21">
        <f t="shared" si="0"/>
        <v>0</v>
      </c>
      <c r="B8" s="21">
        <f t="shared" si="1"/>
        <v>781.66666666666674</v>
      </c>
      <c r="C8" s="21">
        <f t="shared" si="9"/>
        <v>938</v>
      </c>
      <c r="D8" s="21">
        <f t="shared" si="2"/>
        <v>1125.5999999999999</v>
      </c>
      <c r="E8" s="22">
        <f t="shared" si="3"/>
        <v>26000000</v>
      </c>
      <c r="F8" s="21">
        <f t="shared" si="4"/>
        <v>33262</v>
      </c>
      <c r="G8" s="21">
        <f t="shared" si="5"/>
        <v>27719</v>
      </c>
      <c r="H8" s="21">
        <f t="shared" si="6"/>
        <v>23099</v>
      </c>
      <c r="I8" s="23" t="e">
        <f>#REF!</f>
        <v>#REF!</v>
      </c>
      <c r="J8" s="21">
        <f t="shared" si="7"/>
        <v>0</v>
      </c>
      <c r="O8" s="20">
        <v>0</v>
      </c>
      <c r="P8" s="20">
        <v>938</v>
      </c>
      <c r="Q8" s="64">
        <f t="shared" ref="Q8" si="10">P8/1.2</f>
        <v>781.66666666666674</v>
      </c>
      <c r="R8" s="65">
        <v>26000000</v>
      </c>
      <c r="S8" s="43"/>
    </row>
    <row r="9" spans="1:50" x14ac:dyDescent="0.25">
      <c r="A9" s="4">
        <f t="shared" si="0"/>
        <v>0</v>
      </c>
      <c r="B9" s="4">
        <f t="shared" si="1"/>
        <v>1041.6666666666667</v>
      </c>
      <c r="C9" s="4">
        <f t="shared" si="9"/>
        <v>1250</v>
      </c>
      <c r="D9" s="4">
        <f t="shared" si="2"/>
        <v>1500</v>
      </c>
      <c r="E9" s="5">
        <f t="shared" si="3"/>
        <v>23000000</v>
      </c>
      <c r="F9" s="9">
        <f t="shared" si="4"/>
        <v>22080</v>
      </c>
      <c r="G9" s="9">
        <f t="shared" si="5"/>
        <v>18400</v>
      </c>
      <c r="H9" s="9">
        <f t="shared" si="6"/>
        <v>15333</v>
      </c>
      <c r="I9" s="14" t="e">
        <f>#REF!</f>
        <v>#REF!</v>
      </c>
      <c r="J9" s="4">
        <f t="shared" si="7"/>
        <v>0</v>
      </c>
      <c r="O9">
        <v>0</v>
      </c>
      <c r="P9">
        <v>1250</v>
      </c>
      <c r="Q9" s="12">
        <f t="shared" ref="Q9" si="11">P9/1.2</f>
        <v>1041.6666666666667</v>
      </c>
      <c r="R9" s="2">
        <v>23000000</v>
      </c>
    </row>
    <row r="10" spans="1:5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14" t="e">
        <f>#REF!</f>
        <v>#REF!</v>
      </c>
      <c r="J10" s="4">
        <f t="shared" si="7"/>
        <v>0</v>
      </c>
      <c r="O10">
        <v>0</v>
      </c>
      <c r="P10">
        <f t="shared" ref="P10:P16" si="12">O10/1.2</f>
        <v>0</v>
      </c>
      <c r="Q10" s="12">
        <f t="shared" ref="Q10" si="13">P10/1.2</f>
        <v>0</v>
      </c>
      <c r="R10" s="2">
        <v>0</v>
      </c>
    </row>
    <row r="11" spans="1:50" s="10" customFormat="1" ht="18.75" x14ac:dyDescent="0.3">
      <c r="A11" s="15">
        <f t="shared" si="0"/>
        <v>0</v>
      </c>
      <c r="B11" s="15" t="str">
        <f t="shared" si="1"/>
        <v>Index-II</v>
      </c>
      <c r="C11" s="15" t="e">
        <f t="shared" si="9"/>
        <v>#VALUE!</v>
      </c>
      <c r="D11" s="15" t="e">
        <f t="shared" si="2"/>
        <v>#VALUE!</v>
      </c>
      <c r="E11" s="16">
        <f t="shared" si="3"/>
        <v>0</v>
      </c>
      <c r="F11" s="15" t="e">
        <f t="shared" si="4"/>
        <v>#VALUE!</v>
      </c>
      <c r="G11" s="15" t="e">
        <f t="shared" si="5"/>
        <v>#VALUE!</v>
      </c>
      <c r="H11" s="15" t="e">
        <f t="shared" si="6"/>
        <v>#VALUE!</v>
      </c>
      <c r="I11" s="17" t="e">
        <f>#REF!</f>
        <v>#REF!</v>
      </c>
      <c r="J11" s="15">
        <f t="shared" si="7"/>
        <v>0</v>
      </c>
      <c r="K11" s="18"/>
      <c r="L11" s="18"/>
      <c r="M11" s="18"/>
      <c r="N11" s="18"/>
      <c r="O11" s="18">
        <v>0</v>
      </c>
      <c r="P11" s="18">
        <f t="shared" si="12"/>
        <v>0</v>
      </c>
      <c r="Q11" s="73" t="s">
        <v>13</v>
      </c>
      <c r="R11" s="73"/>
      <c r="S11" s="45"/>
      <c r="T11"/>
      <c r="U11"/>
      <c r="V11"/>
      <c r="W11"/>
      <c r="X11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</row>
    <row r="12" spans="1:50" s="20" customFormat="1" ht="14.25" customHeight="1" x14ac:dyDescent="0.25">
      <c r="A12" s="21">
        <f t="shared" si="0"/>
        <v>0</v>
      </c>
      <c r="B12" s="21">
        <f t="shared" si="1"/>
        <v>0</v>
      </c>
      <c r="C12" s="21">
        <f t="shared" si="9"/>
        <v>0</v>
      </c>
      <c r="D12" s="21">
        <f t="shared" si="2"/>
        <v>0</v>
      </c>
      <c r="E12" s="22">
        <f t="shared" si="3"/>
        <v>0</v>
      </c>
      <c r="F12" s="21" t="e">
        <f t="shared" si="4"/>
        <v>#DIV/0!</v>
      </c>
      <c r="G12" s="21" t="e">
        <f t="shared" si="5"/>
        <v>#DIV/0!</v>
      </c>
      <c r="H12" s="21" t="e">
        <f t="shared" si="6"/>
        <v>#DIV/0!</v>
      </c>
      <c r="I12" s="23" t="e">
        <f>#REF!</f>
        <v>#REF!</v>
      </c>
      <c r="J12" s="21">
        <f t="shared" si="7"/>
        <v>0</v>
      </c>
      <c r="O12" s="20">
        <v>0</v>
      </c>
      <c r="P12" s="20">
        <f t="shared" ref="P12:P15" si="14">O12/1.2</f>
        <v>0</v>
      </c>
      <c r="Q12" s="64">
        <f t="shared" ref="Q12:Q15" si="15">P12/1.2</f>
        <v>0</v>
      </c>
      <c r="R12" s="65">
        <v>0</v>
      </c>
      <c r="S12" s="43"/>
    </row>
    <row r="13" spans="1:50" s="20" customFormat="1" x14ac:dyDescent="0.25">
      <c r="A13" s="21">
        <f t="shared" si="0"/>
        <v>0</v>
      </c>
      <c r="B13" s="21">
        <f t="shared" si="1"/>
        <v>0</v>
      </c>
      <c r="C13" s="21">
        <f t="shared" si="9"/>
        <v>0</v>
      </c>
      <c r="D13" s="21">
        <f t="shared" si="2"/>
        <v>0</v>
      </c>
      <c r="E13" s="22">
        <f t="shared" si="3"/>
        <v>0</v>
      </c>
      <c r="F13" s="21" t="e">
        <f t="shared" si="4"/>
        <v>#DIV/0!</v>
      </c>
      <c r="G13" s="21" t="e">
        <f t="shared" si="5"/>
        <v>#DIV/0!</v>
      </c>
      <c r="H13" s="21" t="e">
        <f t="shared" si="6"/>
        <v>#DIV/0!</v>
      </c>
      <c r="I13" s="23" t="e">
        <f>#REF!</f>
        <v>#REF!</v>
      </c>
      <c r="J13" s="21">
        <f t="shared" si="7"/>
        <v>0</v>
      </c>
      <c r="O13">
        <v>0</v>
      </c>
      <c r="P13">
        <f t="shared" si="14"/>
        <v>0</v>
      </c>
      <c r="Q13" s="12">
        <f t="shared" si="15"/>
        <v>0</v>
      </c>
      <c r="R13" s="2">
        <v>0</v>
      </c>
      <c r="S13" s="43"/>
    </row>
    <row r="14" spans="1:50" s="20" customFormat="1" x14ac:dyDescent="0.25">
      <c r="A14" s="21">
        <f t="shared" si="0"/>
        <v>0</v>
      </c>
      <c r="B14" s="21">
        <f t="shared" si="1"/>
        <v>0</v>
      </c>
      <c r="C14" s="21">
        <f t="shared" si="9"/>
        <v>0</v>
      </c>
      <c r="D14" s="21">
        <f t="shared" ref="D14:D15" si="16">C14*1.2</f>
        <v>0</v>
      </c>
      <c r="E14" s="22">
        <f t="shared" ref="E14:E15" si="17">R14</f>
        <v>0</v>
      </c>
      <c r="F14" s="21" t="e">
        <f t="shared" ref="F14:F15" si="18">ROUND((E14/B14),0)</f>
        <v>#DIV/0!</v>
      </c>
      <c r="G14" s="21" t="e">
        <f t="shared" ref="G14:G15" si="19">ROUND((E14/C14),0)</f>
        <v>#DIV/0!</v>
      </c>
      <c r="H14" s="21" t="e">
        <f t="shared" ref="H14:H15" si="20">ROUND((E14/D14),0)</f>
        <v>#DIV/0!</v>
      </c>
      <c r="I14" s="23" t="e">
        <f>#REF!</f>
        <v>#REF!</v>
      </c>
      <c r="J14" s="21">
        <f t="shared" ref="J14:J15" si="21">S14</f>
        <v>0</v>
      </c>
      <c r="O14" s="20">
        <v>0</v>
      </c>
      <c r="P14" s="20">
        <f t="shared" si="14"/>
        <v>0</v>
      </c>
      <c r="Q14" s="64">
        <f t="shared" si="15"/>
        <v>0</v>
      </c>
      <c r="R14" s="65">
        <v>0</v>
      </c>
      <c r="S14" s="43"/>
    </row>
    <row r="15" spans="1:50" s="20" customFormat="1" x14ac:dyDescent="0.25">
      <c r="A15" s="21">
        <f t="shared" si="0"/>
        <v>0</v>
      </c>
      <c r="B15" s="21">
        <f t="shared" si="1"/>
        <v>0</v>
      </c>
      <c r="C15" s="21">
        <f t="shared" si="9"/>
        <v>0</v>
      </c>
      <c r="D15" s="21">
        <f t="shared" si="16"/>
        <v>0</v>
      </c>
      <c r="E15" s="22">
        <f t="shared" si="17"/>
        <v>0</v>
      </c>
      <c r="F15" s="21" t="e">
        <f t="shared" si="18"/>
        <v>#DIV/0!</v>
      </c>
      <c r="G15" s="21" t="e">
        <f t="shared" si="19"/>
        <v>#DIV/0!</v>
      </c>
      <c r="H15" s="21" t="e">
        <f t="shared" si="20"/>
        <v>#DIV/0!</v>
      </c>
      <c r="I15" s="23" t="e">
        <f>#REF!</f>
        <v>#REF!</v>
      </c>
      <c r="J15" s="21">
        <f t="shared" si="21"/>
        <v>0</v>
      </c>
      <c r="O15">
        <v>0</v>
      </c>
      <c r="P15">
        <f t="shared" si="14"/>
        <v>0</v>
      </c>
      <c r="Q15" s="12">
        <f t="shared" si="15"/>
        <v>0</v>
      </c>
      <c r="R15" s="2">
        <v>0</v>
      </c>
      <c r="S15" s="43"/>
    </row>
    <row r="16" spans="1:50" x14ac:dyDescent="0.25">
      <c r="A16" s="4">
        <f t="shared" ref="A16" si="22">N16</f>
        <v>0</v>
      </c>
      <c r="B16" s="4">
        <f t="shared" ref="B16" si="23">Q16</f>
        <v>0</v>
      </c>
      <c r="C16" s="4">
        <f t="shared" ref="C16" si="24">B16*1.2</f>
        <v>0</v>
      </c>
      <c r="D16" s="4">
        <f t="shared" ref="D16" si="25">C16*1.2</f>
        <v>0</v>
      </c>
      <c r="E16" s="5">
        <f t="shared" ref="E16" si="26">R16</f>
        <v>0</v>
      </c>
      <c r="F16" s="9" t="e">
        <f t="shared" ref="F16" si="27">ROUND((E16/B16),0)</f>
        <v>#DIV/0!</v>
      </c>
      <c r="G16" s="4" t="e">
        <f t="shared" ref="G16" si="28">ROUND((E16/C16),0)</f>
        <v>#DIV/0!</v>
      </c>
      <c r="H16" s="4" t="e">
        <f t="shared" ref="H16" si="29">ROUND((E16/D16),0)</f>
        <v>#DIV/0!</v>
      </c>
      <c r="I16" s="14" t="e">
        <f>#REF!</f>
        <v>#REF!</v>
      </c>
      <c r="J16" s="4">
        <f t="shared" ref="J16" si="30">S16</f>
        <v>0</v>
      </c>
      <c r="O16">
        <v>0</v>
      </c>
      <c r="P16">
        <f t="shared" si="12"/>
        <v>0</v>
      </c>
      <c r="Q16" s="12">
        <f t="shared" ref="Q16" si="31">P16/1.2</f>
        <v>0</v>
      </c>
      <c r="R16" s="2">
        <v>0</v>
      </c>
    </row>
    <row r="17" spans="6:23" x14ac:dyDescent="0.25">
      <c r="Q17" s="14"/>
      <c r="R17" s="4"/>
    </row>
    <row r="19" spans="6:23" ht="15.75" x14ac:dyDescent="0.25">
      <c r="P19" s="19"/>
      <c r="Q19" s="19" t="s">
        <v>38</v>
      </c>
      <c r="R19" s="19"/>
      <c r="S19" s="19"/>
      <c r="T19" s="19"/>
      <c r="U19" s="19"/>
      <c r="V19" s="19"/>
    </row>
    <row r="20" spans="6:23" ht="15.75" x14ac:dyDescent="0.25">
      <c r="N20" s="19"/>
      <c r="O20" s="19"/>
      <c r="P20" s="19"/>
      <c r="Q20" s="19" t="s">
        <v>34</v>
      </c>
      <c r="R20" s="19"/>
      <c r="S20" s="44"/>
    </row>
    <row r="21" spans="6:23" ht="15.75" x14ac:dyDescent="0.25">
      <c r="N21" s="19"/>
      <c r="O21" s="19"/>
      <c r="P21" s="19"/>
      <c r="Q21" s="19" t="s">
        <v>35</v>
      </c>
      <c r="R21" s="19"/>
      <c r="S21" s="44"/>
    </row>
    <row r="22" spans="6:23" ht="15.75" thickBot="1" x14ac:dyDescent="0.3"/>
    <row r="23" spans="6:23" x14ac:dyDescent="0.25">
      <c r="Q23" s="27"/>
      <c r="R23" s="28"/>
      <c r="S23" s="29"/>
      <c r="T23" s="30"/>
      <c r="U23" s="31"/>
    </row>
    <row r="24" spans="6:23" x14ac:dyDescent="0.25">
      <c r="Q24" s="32" t="s">
        <v>15</v>
      </c>
      <c r="R24" s="24"/>
      <c r="S24" s="46">
        <v>27500</v>
      </c>
      <c r="T24" s="25" t="s">
        <v>37</v>
      </c>
      <c r="U24" s="33"/>
      <c r="W24" s="63"/>
    </row>
    <row r="25" spans="6:23" ht="45" x14ac:dyDescent="0.25">
      <c r="Q25" s="34" t="s">
        <v>16</v>
      </c>
      <c r="R25" s="24"/>
      <c r="S25" s="46">
        <v>2800</v>
      </c>
      <c r="T25" s="26"/>
      <c r="U25" s="33"/>
    </row>
    <row r="26" spans="6:23" x14ac:dyDescent="0.25">
      <c r="Q26" s="32" t="s">
        <v>17</v>
      </c>
      <c r="R26" s="24"/>
      <c r="S26" s="46">
        <f>S24-S25</f>
        <v>24700</v>
      </c>
      <c r="T26" s="26"/>
      <c r="U26" s="33"/>
    </row>
    <row r="27" spans="6:23" x14ac:dyDescent="0.25">
      <c r="Q27" s="32" t="s">
        <v>18</v>
      </c>
      <c r="R27" s="24"/>
      <c r="S27" s="46">
        <f>S25</f>
        <v>2800</v>
      </c>
      <c r="T27" s="26"/>
      <c r="U27" s="33"/>
    </row>
    <row r="28" spans="6:23" x14ac:dyDescent="0.25">
      <c r="F28" s="66"/>
      <c r="Q28" s="32" t="s">
        <v>19</v>
      </c>
      <c r="R28" s="47"/>
      <c r="S28" s="6">
        <v>0</v>
      </c>
      <c r="T28" s="48">
        <v>2023</v>
      </c>
      <c r="U28" s="33"/>
    </row>
    <row r="29" spans="6:23" x14ac:dyDescent="0.25">
      <c r="Q29" s="32" t="s">
        <v>20</v>
      </c>
      <c r="R29" s="47"/>
      <c r="S29" s="6">
        <f>S30-S28</f>
        <v>60</v>
      </c>
      <c r="T29" s="49">
        <v>2024</v>
      </c>
      <c r="U29" s="33"/>
    </row>
    <row r="30" spans="6:23" x14ac:dyDescent="0.25">
      <c r="F30" s="66"/>
      <c r="Q30" s="32" t="s">
        <v>21</v>
      </c>
      <c r="R30" s="47"/>
      <c r="S30" s="6">
        <v>60</v>
      </c>
      <c r="T30" s="49"/>
      <c r="U30" s="33"/>
    </row>
    <row r="31" spans="6:23" ht="30" x14ac:dyDescent="0.25">
      <c r="Q31" s="34" t="s">
        <v>32</v>
      </c>
      <c r="R31" s="47"/>
      <c r="S31" s="6">
        <f>90*S28/S30</f>
        <v>0</v>
      </c>
      <c r="T31" s="49"/>
      <c r="U31" s="33"/>
    </row>
    <row r="32" spans="6:23" ht="21" customHeight="1" x14ac:dyDescent="0.25">
      <c r="Q32" s="32"/>
      <c r="R32" s="50"/>
      <c r="S32" s="51">
        <f>S31%</f>
        <v>0</v>
      </c>
      <c r="T32" s="52"/>
      <c r="U32" s="33"/>
    </row>
    <row r="33" spans="17:23" x14ac:dyDescent="0.25">
      <c r="Q33" s="32" t="s">
        <v>22</v>
      </c>
      <c r="R33" s="24"/>
      <c r="S33" s="46">
        <f>S27*S32</f>
        <v>0</v>
      </c>
      <c r="T33" s="26"/>
      <c r="U33" s="33"/>
    </row>
    <row r="34" spans="17:23" x14ac:dyDescent="0.25">
      <c r="Q34" s="32" t="s">
        <v>23</v>
      </c>
      <c r="R34" s="24"/>
      <c r="S34" s="46">
        <f>S27-S33</f>
        <v>2800</v>
      </c>
      <c r="T34" s="26"/>
      <c r="U34" s="33"/>
    </row>
    <row r="35" spans="17:23" x14ac:dyDescent="0.25">
      <c r="Q35" s="32" t="s">
        <v>17</v>
      </c>
      <c r="R35" s="24"/>
      <c r="S35" s="46">
        <f>S26</f>
        <v>24700</v>
      </c>
      <c r="T35" s="26"/>
      <c r="U35" s="33"/>
    </row>
    <row r="36" spans="17:23" x14ac:dyDescent="0.25">
      <c r="Q36" s="32"/>
      <c r="R36" s="24"/>
      <c r="S36" s="46"/>
      <c r="T36" s="26"/>
      <c r="U36" s="33"/>
    </row>
    <row r="37" spans="17:23" x14ac:dyDescent="0.25">
      <c r="Q37" s="32" t="s">
        <v>24</v>
      </c>
      <c r="R37" s="40"/>
      <c r="S37" s="53">
        <f>S35+S34</f>
        <v>27500</v>
      </c>
      <c r="T37" s="26"/>
      <c r="U37" s="33"/>
    </row>
    <row r="38" spans="17:23" ht="15.75" thickBot="1" x14ac:dyDescent="0.3">
      <c r="Q38" s="32"/>
      <c r="R38" s="47"/>
      <c r="S38" s="6"/>
      <c r="T38" s="49"/>
      <c r="U38" s="33"/>
    </row>
    <row r="39" spans="17:23" x14ac:dyDescent="0.25">
      <c r="Q39" s="54" t="s">
        <v>36</v>
      </c>
      <c r="R39" s="42"/>
      <c r="S39" s="42">
        <v>444.12</v>
      </c>
      <c r="T39" s="55"/>
      <c r="U39" s="31"/>
    </row>
    <row r="40" spans="17:23" x14ac:dyDescent="0.25">
      <c r="Q40" s="32" t="s">
        <v>25</v>
      </c>
      <c r="R40" s="6"/>
      <c r="S40" s="56">
        <f>S37*S39+T43</f>
        <v>12213300</v>
      </c>
      <c r="T40" s="49"/>
      <c r="U40" s="33"/>
    </row>
    <row r="41" spans="17:23" x14ac:dyDescent="0.25">
      <c r="Q41" s="32" t="s">
        <v>31</v>
      </c>
      <c r="R41" s="6"/>
      <c r="S41" s="56"/>
      <c r="T41" s="49"/>
      <c r="U41" s="33"/>
    </row>
    <row r="42" spans="17:23" x14ac:dyDescent="0.25">
      <c r="Q42" s="36" t="s">
        <v>33</v>
      </c>
      <c r="R42" s="6"/>
      <c r="S42" s="56">
        <f>S40+S41</f>
        <v>12213300</v>
      </c>
      <c r="T42" s="49"/>
      <c r="U42" s="41"/>
      <c r="W42" s="63"/>
    </row>
    <row r="43" spans="17:23" x14ac:dyDescent="0.25">
      <c r="Q43" s="32" t="s">
        <v>26</v>
      </c>
      <c r="S43" s="57">
        <f>S42*0.9</f>
        <v>10991970</v>
      </c>
      <c r="T43" s="49"/>
      <c r="U43" s="33"/>
      <c r="W43" s="63"/>
    </row>
    <row r="44" spans="17:23" x14ac:dyDescent="0.25">
      <c r="Q44" s="32" t="s">
        <v>27</v>
      </c>
      <c r="S44" s="57">
        <f>S42*0.8</f>
        <v>9770640</v>
      </c>
      <c r="T44" s="58"/>
      <c r="U44" s="33"/>
    </row>
    <row r="45" spans="17:23" x14ac:dyDescent="0.25">
      <c r="Q45" s="32"/>
      <c r="S45" s="59"/>
      <c r="T45" s="49"/>
      <c r="U45" s="33"/>
    </row>
    <row r="46" spans="17:23" ht="15.75" thickBot="1" x14ac:dyDescent="0.3">
      <c r="Q46" s="32" t="s">
        <v>28</v>
      </c>
      <c r="S46" s="57">
        <f>S25*S39</f>
        <v>1243536</v>
      </c>
      <c r="T46" s="58"/>
      <c r="U46" s="33"/>
    </row>
    <row r="47" spans="17:23" x14ac:dyDescent="0.25">
      <c r="Q47" s="27" t="s">
        <v>29</v>
      </c>
      <c r="R47" s="28"/>
      <c r="S47" s="60"/>
      <c r="T47" s="29"/>
      <c r="U47" s="31"/>
    </row>
    <row r="48" spans="17:23" x14ac:dyDescent="0.25">
      <c r="Q48" s="35" t="s">
        <v>30</v>
      </c>
      <c r="R48" s="61"/>
      <c r="S48" s="57">
        <f>S40*0.03/12</f>
        <v>30533.25</v>
      </c>
      <c r="T48" s="75" t="s">
        <v>39</v>
      </c>
      <c r="U48" s="33"/>
    </row>
    <row r="49" spans="17:21" ht="15.75" thickBot="1" x14ac:dyDescent="0.3">
      <c r="Q49" s="37"/>
      <c r="R49" s="38"/>
      <c r="S49" s="62"/>
      <c r="T49" s="38"/>
      <c r="U49" s="39"/>
    </row>
  </sheetData>
  <mergeCells count="2">
    <mergeCell ref="Q11:R11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I31" sqref="I31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4" sqref="P34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W27" sqref="W2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22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4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V46" sqref="V4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8" sqref="G8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0" workbookViewId="0">
      <selection activeCell="F11" sqref="F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2023-11-03T12:08:35Z</dcterms:modified>
</cp:coreProperties>
</file>