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Diamond Branch BKC\Hari Krishna Exports Pvt Ltd\Jewel Tower\"/>
    </mc:Choice>
  </mc:AlternateContent>
  <xr:revisionPtr revIDLastSave="0" documentId="13_ncr:1_{FEEABAB6-E70A-4105-8BCE-E675A097BD7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4" i="23" l="1"/>
  <c r="I23" i="23"/>
  <c r="I10" i="23"/>
  <c r="I11" i="23" s="1"/>
  <c r="I7" i="23"/>
  <c r="I8" i="23" s="1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D33" i="4"/>
  <c r="I29" i="4"/>
  <c r="C4" i="25"/>
  <c r="Q8" i="4"/>
  <c r="B8" i="4" s="1"/>
  <c r="C8" i="4" s="1"/>
  <c r="D8" i="4" s="1"/>
  <c r="Q7" i="4"/>
  <c r="G31" i="4"/>
  <c r="G33" i="4" s="1"/>
  <c r="P6" i="4"/>
  <c r="Q6" i="4" s="1"/>
  <c r="B6" i="4" s="1"/>
  <c r="C6" i="4" s="1"/>
  <c r="P5" i="4"/>
  <c r="H29" i="4"/>
  <c r="P4" i="4"/>
  <c r="Q4" i="4" s="1"/>
  <c r="B4" i="4" s="1"/>
  <c r="C4" i="4" s="1"/>
  <c r="D4" i="4" s="1"/>
  <c r="P3" i="4"/>
  <c r="Q3" i="4" s="1"/>
  <c r="B3" i="4" s="1"/>
  <c r="C3" i="4" s="1"/>
  <c r="D3" i="4" s="1"/>
  <c r="P2" i="4"/>
  <c r="C5" i="25"/>
  <c r="Q2" i="4"/>
  <c r="Q5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I12" i="23" l="1"/>
  <c r="I13" i="23" s="1"/>
  <c r="I16" i="23" s="1"/>
  <c r="I19" i="23" s="1"/>
  <c r="F12" i="23"/>
  <c r="F13" i="23" s="1"/>
  <c r="F16" i="23" s="1"/>
  <c r="F19" i="23" s="1"/>
  <c r="H12" i="4"/>
  <c r="G11" i="4"/>
  <c r="B7" i="4"/>
  <c r="C7" i="4" s="1"/>
  <c r="D7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I20" i="23" l="1"/>
  <c r="I25" i="23"/>
  <c r="I21" i="23"/>
  <c r="F20" i="23"/>
  <c r="F21" i="23"/>
  <c r="F25" i="23"/>
  <c r="C8" i="25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<sst xmlns="http://schemas.openxmlformats.org/spreadsheetml/2006/main" count="138" uniqueCount="91">
  <si>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</si>
  <si>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</si>
  <si>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</si>
  <si>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</si>
  <si>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</si>
  <si>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</si>
  <si>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</si>
  <si>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</si>
  <si>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</si>
  <si>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</si>
  <si>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</si>
  <si>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</si>
  <si>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</si>
  <si>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</si>
  <si>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</si>
  <si>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</si>
  <si>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</si>
  <si>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</si>
  <si>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</si>
  <si>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</si>
  <si>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</si>
  <si>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</si>
  <si>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</si>
  <si>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</si>
  <si>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</si>
  <si>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</si>
  <si>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</si>
  <si>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</si>
  <si>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</si>
  <si>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</si>
  <si>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</si>
  <si>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</si>
  <si>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</si>
  <si>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</si>
  <si>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</si>
  <si>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</si>
  <si>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</si>
  <si>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</si>
  <si>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</si>
  <si>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</si>
  <si>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</si>
  <si>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</si>
  <si>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</si>
  <si>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</si>
  <si>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</si>
  <si>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</si>
  <si>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</si>
  <si>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</si>
  <si>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</si>
  <si>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</si>
  <si>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</si>
  <si>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</si>
  <si>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</si>
  <si>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</si>
  <si>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</si>
  <si>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</si>
  <si>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</si>
  <si>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</si>
  <si>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</si>
  <si>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</si>
  <si>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</si>
  <si>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</si>
  <si>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</si>
  <si>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</si>
  <si>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</si>
  <si>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</si>
  <si>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</si>
  <si>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</si>
  <si>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</si>
  <si>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</si>
  <si>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</si>
  <si>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</si>
  <si>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</si>
  <si>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</si>
  <si>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</si>
  <si>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</si>
  <si>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</si>
  <si>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</si>
  <si>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</si>
  <si>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</si>
  <si>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</si>
  <si>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</si>
  <si>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</si>
  <si>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</si>
  <si>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IGR-29.05.23</t>
  </si>
  <si>
    <t>IGR-27.09.23</t>
  </si>
  <si>
    <t>IGR-22.02.23</t>
  </si>
  <si>
    <t>ACA</t>
  </si>
  <si>
    <t>IGR-16.12.22</t>
  </si>
  <si>
    <t>IGR-19.05.22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</si>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</sst>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19</xdr:col>
      <xdr:colOff>10733</xdr:colOff>
      <xdr:row>33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5C1C-A2A4-0886-9409-8B2ECA71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381000"/>
          <a:ext cx="8659433" cy="6649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DBC82-4B7A-6F5D-3C8A-1693BEB2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833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E9CAAF-5149-F836-E0A2-44EB7402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90119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2FE542-2832-D68B-D9D5-24512D15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5736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A2DA3-EEFE-ACE1-CDAE-1DE5C543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268694</xdr:colOff>
      <xdr:row>93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A64379-D5E3-DFA4-B19E-FEEE077C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289494" cy="88023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60F33-A40E-0437-F17B-1602E43D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135326</xdr:colOff>
      <xdr:row>93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B98593-553F-B8F1-3564-045646785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156126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9237C-F878-BD61-0795-A684385B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C2223-A253-9C8B-BAC3-BACD1DB3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4675B-925F-277B-4A75-FB06EB64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1CAD1-A7B4-CCF5-BA29-5F796721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89D72-FB31-5187-4C8B-B4D8CDD54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E0A219-7154-B269-DC33-3B6248C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72DBA-BC0D-1B56-CE81-EFAA3703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8D8CF-A9BE-6837-0C08-2DF6BC522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165190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C3*5%</f>
        <v>8259.5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173449.5</v>
      </c>
      <c r="D5" s="59" t="s">
        <v>62</v>
      </c>
      <c r="E5" s="60">
        <f>C5/10.764</f>
        <v>16113.851727982164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86770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86679.5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72810.78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159580.78</v>
      </c>
      <c r="D9" s="59" t="s">
        <v>62</v>
      </c>
      <c r="E9" s="60">
        <f>C9/10.764</f>
        <v>14825.416202155333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2007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16</v>
      </c>
      <c r="D13" s="66">
        <f>D12-C13</f>
        <v>84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8CAAA-3B18-48F1-B7B5-C974AFFBDF0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7B31F-9FD3-421B-BBD8-024BBFA954FF}">
  <dimension ref="A1"/>
  <sheetViews>
    <sheetView topLeftCell="A70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E96D0-8EA9-4752-8AD0-3BD72B383805}">
  <dimension ref="A1"/>
  <sheetViews>
    <sheetView topLeftCell="A52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D27" sqref="D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  <col min="9" max="9" width="17.140625" style="16" customWidth="1"/>
    <col min="10" max="10" width="12.5703125" style="16" bestFit="1" customWidth="1"/>
    <col min="11" max="11" width="14.28515625" bestFit="1" customWidth="1"/>
  </cols>
  <sheetData>
    <row r="1" spans="1:11" x14ac:dyDescent="0.25">
      <c r="A1" s="11"/>
      <c r="B1" s="12"/>
      <c r="C1" s="13"/>
      <c r="D1" s="14"/>
      <c r="F1" s="13"/>
      <c r="G1" s="14"/>
      <c r="I1" s="13"/>
      <c r="J1" s="14"/>
    </row>
    <row r="2" spans="1:11" x14ac:dyDescent="0.25">
      <c r="A2" s="15"/>
      <c r="D2" s="17"/>
      <c r="G2" s="17"/>
      <c r="J2" s="17"/>
    </row>
    <row r="3" spans="1:11" x14ac:dyDescent="0.25">
      <c r="A3" s="15" t="s">
        <v>13</v>
      </c>
      <c r="B3" s="18"/>
      <c r="C3" s="19">
        <v>23150</v>
      </c>
      <c r="D3" s="22" t="s">
        <v>75</v>
      </c>
      <c r="E3" s="6" t="s">
        <v>76</v>
      </c>
      <c r="F3" s="19">
        <v>23150</v>
      </c>
      <c r="G3" s="22" t="s">
        <v>75</v>
      </c>
      <c r="H3" s="6" t="s">
        <v>76</v>
      </c>
      <c r="I3" s="19">
        <v>23150</v>
      </c>
      <c r="J3" s="22" t="s">
        <v>75</v>
      </c>
      <c r="K3" s="6" t="s">
        <v>76</v>
      </c>
    </row>
    <row r="4" spans="1:11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  <c r="I4" s="19">
        <v>2700</v>
      </c>
      <c r="J4" s="22"/>
    </row>
    <row r="5" spans="1:11" x14ac:dyDescent="0.25">
      <c r="A5" s="15" t="s">
        <v>15</v>
      </c>
      <c r="B5" s="18"/>
      <c r="C5" s="19">
        <f>C3-C4</f>
        <v>20450</v>
      </c>
      <c r="D5" s="22"/>
      <c r="F5" s="19">
        <f>F3-F4</f>
        <v>20450</v>
      </c>
      <c r="G5" s="22"/>
      <c r="I5" s="19">
        <f>I3-I4</f>
        <v>20450</v>
      </c>
      <c r="J5" s="22"/>
    </row>
    <row r="6" spans="1:11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  <c r="I6" s="19">
        <f>I4</f>
        <v>2700</v>
      </c>
      <c r="J6" s="22"/>
    </row>
    <row r="7" spans="1:11" x14ac:dyDescent="0.25">
      <c r="A7" s="15" t="s">
        <v>17</v>
      </c>
      <c r="B7" s="23"/>
      <c r="C7" s="24">
        <f>D7-D8</f>
        <v>16</v>
      </c>
      <c r="D7" s="24">
        <v>2023</v>
      </c>
      <c r="F7" s="24">
        <f>G7-G8</f>
        <v>16</v>
      </c>
      <c r="G7" s="24">
        <v>2023</v>
      </c>
      <c r="I7" s="24">
        <f>J7-J8</f>
        <v>16</v>
      </c>
      <c r="J7" s="24">
        <v>2023</v>
      </c>
    </row>
    <row r="8" spans="1:11" x14ac:dyDescent="0.25">
      <c r="A8" s="15" t="s">
        <v>18</v>
      </c>
      <c r="B8" s="23"/>
      <c r="C8" s="24">
        <f>C9-C7</f>
        <v>44</v>
      </c>
      <c r="D8" s="24">
        <v>2007</v>
      </c>
      <c r="F8" s="24">
        <f>F9-F7</f>
        <v>44</v>
      </c>
      <c r="G8" s="24">
        <v>2007</v>
      </c>
      <c r="I8" s="24">
        <f>I9-I7</f>
        <v>44</v>
      </c>
      <c r="J8" s="24">
        <v>2007</v>
      </c>
    </row>
    <row r="9" spans="1:11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</row>
    <row r="10" spans="1:11" ht="30" x14ac:dyDescent="0.25">
      <c r="A10" s="21" t="s">
        <v>20</v>
      </c>
      <c r="B10" s="23"/>
      <c r="C10" s="24">
        <f>90*C7/C9</f>
        <v>24</v>
      </c>
      <c r="D10" s="24"/>
      <c r="F10" s="24">
        <f>90*F7/F9</f>
        <v>24</v>
      </c>
      <c r="G10" s="24"/>
      <c r="I10" s="24">
        <f>90*I7/I9</f>
        <v>24</v>
      </c>
      <c r="J10" s="24"/>
    </row>
    <row r="11" spans="1:11" x14ac:dyDescent="0.25">
      <c r="A11" s="15"/>
      <c r="B11" s="25"/>
      <c r="C11" s="26">
        <f>C10%</f>
        <v>0.24</v>
      </c>
      <c r="D11" s="26"/>
      <c r="F11" s="26">
        <f>F10%</f>
        <v>0.24</v>
      </c>
      <c r="G11" s="26"/>
      <c r="I11" s="26">
        <f>I10%</f>
        <v>0.24</v>
      </c>
      <c r="J11" s="26"/>
    </row>
    <row r="12" spans="1:11" x14ac:dyDescent="0.25">
      <c r="A12" s="15" t="s">
        <v>21</v>
      </c>
      <c r="B12" s="18"/>
      <c r="C12" s="19">
        <f>C6*C11</f>
        <v>648</v>
      </c>
      <c r="D12" s="22"/>
      <c r="F12" s="19">
        <f>F6*F11</f>
        <v>648</v>
      </c>
      <c r="G12" s="22"/>
      <c r="I12" s="19">
        <f>I6*I11</f>
        <v>648</v>
      </c>
      <c r="J12" s="22"/>
    </row>
    <row r="13" spans="1:11" x14ac:dyDescent="0.25">
      <c r="A13" s="15" t="s">
        <v>22</v>
      </c>
      <c r="B13" s="18"/>
      <c r="C13" s="19">
        <f>C6-C12</f>
        <v>2052</v>
      </c>
      <c r="D13" s="22"/>
      <c r="F13" s="19">
        <f>F6-F12</f>
        <v>2052</v>
      </c>
      <c r="G13" s="22"/>
      <c r="I13" s="19">
        <f>I6-I12</f>
        <v>2052</v>
      </c>
      <c r="J13" s="22"/>
    </row>
    <row r="14" spans="1:11" x14ac:dyDescent="0.25">
      <c r="A14" s="15" t="s">
        <v>15</v>
      </c>
      <c r="B14" s="18"/>
      <c r="C14" s="19">
        <f>C5</f>
        <v>20450</v>
      </c>
      <c r="D14" s="22"/>
      <c r="F14" s="19">
        <f>F5</f>
        <v>20450</v>
      </c>
      <c r="G14" s="22"/>
      <c r="I14" s="19">
        <f>I5</f>
        <v>20450</v>
      </c>
      <c r="J14" s="22"/>
    </row>
    <row r="15" spans="1:11" x14ac:dyDescent="0.25">
      <c r="B15" s="18"/>
      <c r="C15" s="19"/>
      <c r="D15" s="22"/>
      <c r="F15" s="19"/>
      <c r="G15" s="22"/>
      <c r="I15" s="19"/>
      <c r="J15" s="22"/>
    </row>
    <row r="16" spans="1:11" x14ac:dyDescent="0.25">
      <c r="A16" s="27" t="s">
        <v>23</v>
      </c>
      <c r="B16" s="28"/>
      <c r="C16" s="20">
        <f>C14+C13</f>
        <v>22502</v>
      </c>
      <c r="D16" s="22"/>
      <c r="F16" s="20">
        <f>F14+F13</f>
        <v>22502</v>
      </c>
      <c r="G16" s="22"/>
      <c r="I16" s="20">
        <f>I14+I13</f>
        <v>22502</v>
      </c>
      <c r="J16" s="22"/>
    </row>
    <row r="17" spans="1:11" x14ac:dyDescent="0.25">
      <c r="B17" s="23"/>
      <c r="C17" s="24"/>
      <c r="D17" s="24"/>
      <c r="F17" s="24"/>
      <c r="G17" s="24"/>
      <c r="I17" s="24"/>
      <c r="J17" s="24"/>
    </row>
    <row r="18" spans="1:11" x14ac:dyDescent="0.25">
      <c r="A18" s="72" t="str">
        <f>E3</f>
        <v>BUA</v>
      </c>
      <c r="B18" s="7"/>
      <c r="C18" s="29">
        <v>810</v>
      </c>
      <c r="D18" s="24"/>
      <c r="F18" s="29">
        <v>534</v>
      </c>
      <c r="G18" s="24"/>
      <c r="I18" s="29">
        <v>810</v>
      </c>
      <c r="J18" s="24"/>
    </row>
    <row r="19" spans="1:11" x14ac:dyDescent="0.25">
      <c r="A19" s="15" t="s">
        <v>73</v>
      </c>
      <c r="B19" s="6"/>
      <c r="C19" s="30">
        <f>C18*C16</f>
        <v>18226620</v>
      </c>
      <c r="D19" s="31"/>
      <c r="E19" s="66"/>
      <c r="F19" s="30">
        <f>F18*F16</f>
        <v>12016068</v>
      </c>
      <c r="G19" s="31"/>
      <c r="H19" s="66"/>
      <c r="I19" s="30">
        <f>I18*I16</f>
        <v>18226620</v>
      </c>
      <c r="J19" s="31"/>
      <c r="K19" s="66"/>
    </row>
    <row r="20" spans="1:11" x14ac:dyDescent="0.25">
      <c r="A20" s="15" t="s">
        <v>24</v>
      </c>
      <c r="C20" s="32">
        <f>C19*90%</f>
        <v>16403958</v>
      </c>
      <c r="D20" s="30"/>
      <c r="F20" s="32">
        <f>F19*90%</f>
        <v>10814461.200000001</v>
      </c>
      <c r="G20" s="30"/>
      <c r="I20" s="32">
        <f>I19*90%</f>
        <v>16403958</v>
      </c>
      <c r="J20" s="30"/>
    </row>
    <row r="21" spans="1:11" x14ac:dyDescent="0.25">
      <c r="A21" s="15" t="s">
        <v>25</v>
      </c>
      <c r="C21" s="32">
        <f>C19*80%</f>
        <v>14581296</v>
      </c>
      <c r="D21" s="32"/>
      <c r="F21" s="32">
        <f>F19*80%</f>
        <v>9612854.4000000004</v>
      </c>
      <c r="G21" s="32"/>
      <c r="I21" s="32">
        <f>I19*80%</f>
        <v>14581296</v>
      </c>
      <c r="J21" s="32"/>
    </row>
    <row r="22" spans="1:11" x14ac:dyDescent="0.25">
      <c r="A22" s="15"/>
      <c r="D22" s="24"/>
      <c r="G22" s="24"/>
      <c r="J22" s="24"/>
    </row>
    <row r="23" spans="1:11" x14ac:dyDescent="0.25">
      <c r="A23" s="33" t="s">
        <v>26</v>
      </c>
      <c r="B23" s="34"/>
      <c r="C23" s="35">
        <f>C4*C18</f>
        <v>2187000</v>
      </c>
      <c r="D23" s="35"/>
      <c r="F23" s="35">
        <f>F4*F18</f>
        <v>1441800</v>
      </c>
      <c r="G23" s="35"/>
      <c r="I23" s="35">
        <f>I4*I18</f>
        <v>2187000</v>
      </c>
      <c r="J23" s="35"/>
    </row>
    <row r="24" spans="1:11" x14ac:dyDescent="0.25">
      <c r="A24" s="15" t="s">
        <v>27</v>
      </c>
    </row>
    <row r="25" spans="1:11" x14ac:dyDescent="0.25">
      <c r="A25" s="36" t="s">
        <v>28</v>
      </c>
      <c r="B25" s="16"/>
      <c r="C25" s="32">
        <f>C19*0.025/12</f>
        <v>37972.125</v>
      </c>
      <c r="D25" s="32"/>
      <c r="F25" s="32">
        <f>F19*0.025/12</f>
        <v>25033.475000000002</v>
      </c>
      <c r="G25" s="32"/>
      <c r="I25" s="32">
        <f>I19*0.025/12</f>
        <v>37972.125</v>
      </c>
      <c r="J25" s="32"/>
    </row>
    <row r="26" spans="1:11" x14ac:dyDescent="0.25">
      <c r="C26" s="32"/>
      <c r="D26" s="32"/>
      <c r="F26" s="32"/>
      <c r="G26" s="32"/>
      <c r="I26" s="32"/>
      <c r="J26" s="32"/>
    </row>
    <row r="27" spans="1:11" x14ac:dyDescent="0.25">
      <c r="C27" s="32"/>
      <c r="D27" s="32"/>
      <c r="F27" s="32"/>
      <c r="G27" s="32"/>
      <c r="I27" s="32"/>
      <c r="J27" s="32"/>
    </row>
    <row r="28" spans="1:11" x14ac:dyDescent="0.25">
      <c r="C28"/>
      <c r="D28"/>
      <c r="F28"/>
      <c r="G28"/>
      <c r="I28"/>
      <c r="J28"/>
    </row>
    <row r="29" spans="1:11" x14ac:dyDescent="0.25">
      <c r="C29"/>
      <c r="D29"/>
      <c r="F29"/>
      <c r="G29"/>
      <c r="I29"/>
      <c r="J29"/>
    </row>
    <row r="30" spans="1:11" x14ac:dyDescent="0.25">
      <c r="C30"/>
      <c r="D30"/>
      <c r="F30"/>
      <c r="G30"/>
      <c r="I30"/>
      <c r="J30"/>
    </row>
    <row r="31" spans="1:11" x14ac:dyDescent="0.25">
      <c r="C31"/>
      <c r="D31"/>
      <c r="F31"/>
      <c r="G31"/>
      <c r="I31"/>
      <c r="J31"/>
    </row>
    <row r="32" spans="1:11" x14ac:dyDescent="0.25">
      <c r="C32"/>
      <c r="D32"/>
      <c r="F32"/>
      <c r="G32"/>
      <c r="I32"/>
      <c r="J32"/>
    </row>
    <row r="33" spans="1:10" x14ac:dyDescent="0.25">
      <c r="C33"/>
      <c r="D33"/>
      <c r="F33"/>
      <c r="G33"/>
      <c r="I33"/>
      <c r="J33"/>
    </row>
    <row r="34" spans="1:10" x14ac:dyDescent="0.25">
      <c r="C34"/>
      <c r="D34"/>
      <c r="F34"/>
      <c r="G34"/>
      <c r="I34"/>
      <c r="J34"/>
    </row>
    <row r="35" spans="1:10" x14ac:dyDescent="0.25">
      <c r="C35"/>
      <c r="D35"/>
      <c r="F35"/>
      <c r="G35"/>
      <c r="I35"/>
      <c r="J35"/>
    </row>
    <row r="36" spans="1:10" x14ac:dyDescent="0.25">
      <c r="C36"/>
      <c r="D36"/>
      <c r="F36"/>
      <c r="G36"/>
      <c r="I36"/>
      <c r="J36"/>
    </row>
    <row r="37" spans="1:10" x14ac:dyDescent="0.25">
      <c r="C37"/>
      <c r="D37"/>
      <c r="F37"/>
      <c r="G37"/>
      <c r="I37"/>
      <c r="J37"/>
    </row>
    <row r="38" spans="1:10" x14ac:dyDescent="0.25">
      <c r="C38"/>
      <c r="D38"/>
      <c r="F38"/>
      <c r="G38"/>
      <c r="I38"/>
      <c r="J38"/>
    </row>
    <row r="39" spans="1:10" x14ac:dyDescent="0.25">
      <c r="C39"/>
      <c r="D39"/>
      <c r="F39"/>
      <c r="G39"/>
      <c r="I39"/>
      <c r="J39"/>
    </row>
    <row r="40" spans="1:10" x14ac:dyDescent="0.25">
      <c r="C40"/>
      <c r="D40"/>
      <c r="F40"/>
      <c r="G40"/>
      <c r="I40"/>
      <c r="J40"/>
    </row>
    <row r="46" spans="1:10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9" x14ac:dyDescent="0.25">
      <c r="C84" s="16">
        <f>C83*C82</f>
        <v>0</v>
      </c>
      <c r="F84" s="16">
        <f>F83*F82</f>
        <v>0</v>
      </c>
      <c r="I84" s="16">
        <f>I83*I82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1250.5076999999999</v>
      </c>
      <c r="C2" s="4">
        <f t="shared" ref="C2:C16" si="1">B2*1.2</f>
        <v>1500.6092399999998</v>
      </c>
      <c r="D2" s="4">
        <f t="shared" ref="D2:D16" si="2">C2*1.2</f>
        <v>1800.7310879999998</v>
      </c>
      <c r="E2" s="5">
        <f t="shared" ref="E2:E16" si="3">R2</f>
        <v>29000000</v>
      </c>
      <c r="F2" s="4">
        <f t="shared" ref="F2:F15" si="4">ROUND((E2/B2),0)</f>
        <v>23191</v>
      </c>
      <c r="G2" s="4">
        <f t="shared" ref="G2:G15" si="5">ROUND((E2/C2),0)</f>
        <v>19325</v>
      </c>
      <c r="H2" s="4">
        <f t="shared" ref="H2:H15" si="6">ROUND((E2/D2),0)</f>
        <v>16105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139.41*10.764</f>
        <v>1500.6092399999998</v>
      </c>
      <c r="Q2">
        <f t="shared" ref="Q2:Q10" si="9">P2/1.2</f>
        <v>1250.5076999999999</v>
      </c>
      <c r="R2" s="2">
        <v>29000000</v>
      </c>
      <c r="S2" s="2" t="s">
        <v>84</v>
      </c>
    </row>
    <row r="3" spans="1:19" x14ac:dyDescent="0.25">
      <c r="A3" s="4">
        <v>2</v>
      </c>
      <c r="B3" s="4">
        <f t="shared" si="0"/>
        <v>1250.5076999999999</v>
      </c>
      <c r="C3" s="4">
        <f t="shared" si="1"/>
        <v>1500.6092399999998</v>
      </c>
      <c r="D3" s="4">
        <f t="shared" si="2"/>
        <v>1800.7310879999998</v>
      </c>
      <c r="E3" s="5">
        <f t="shared" si="3"/>
        <v>29500000</v>
      </c>
      <c r="F3" s="4">
        <f t="shared" si="4"/>
        <v>23590</v>
      </c>
      <c r="G3" s="4">
        <f t="shared" si="5"/>
        <v>19659</v>
      </c>
      <c r="H3" s="4">
        <f t="shared" si="6"/>
        <v>16382</v>
      </c>
      <c r="I3" s="4">
        <f t="shared" si="7"/>
        <v>0</v>
      </c>
      <c r="J3" s="4">
        <f t="shared" si="8"/>
        <v>0</v>
      </c>
      <c r="O3">
        <v>0</v>
      </c>
      <c r="P3">
        <f>139.41*10.764</f>
        <v>1500.6092399999998</v>
      </c>
      <c r="Q3">
        <f t="shared" si="9"/>
        <v>1250.5076999999999</v>
      </c>
      <c r="R3" s="2">
        <v>29500000</v>
      </c>
      <c r="S3" s="2" t="s">
        <v>85</v>
      </c>
    </row>
    <row r="4" spans="1:19" x14ac:dyDescent="0.25">
      <c r="A4" s="4">
        <v>3</v>
      </c>
      <c r="B4" s="4">
        <f t="shared" si="0"/>
        <v>445.18110000000001</v>
      </c>
      <c r="C4" s="4">
        <f t="shared" si="1"/>
        <v>534.21731999999997</v>
      </c>
      <c r="D4" s="4">
        <f t="shared" si="2"/>
        <v>641.0607839999999</v>
      </c>
      <c r="E4" s="5">
        <f t="shared" si="3"/>
        <v>10000000</v>
      </c>
      <c r="F4" s="4">
        <f t="shared" si="4"/>
        <v>22463</v>
      </c>
      <c r="G4" s="4">
        <f t="shared" si="5"/>
        <v>18719</v>
      </c>
      <c r="H4" s="4">
        <f t="shared" si="6"/>
        <v>15599</v>
      </c>
      <c r="I4" s="4">
        <f t="shared" si="7"/>
        <v>0</v>
      </c>
      <c r="J4" s="4">
        <f t="shared" si="8"/>
        <v>0</v>
      </c>
      <c r="O4">
        <v>0</v>
      </c>
      <c r="P4">
        <f>49.63*10.764</f>
        <v>534.21731999999997</v>
      </c>
      <c r="Q4">
        <f t="shared" si="9"/>
        <v>445.18110000000001</v>
      </c>
      <c r="R4" s="2">
        <v>10000000</v>
      </c>
      <c r="S4" s="2" t="s">
        <v>86</v>
      </c>
    </row>
    <row r="5" spans="1:19" x14ac:dyDescent="0.25">
      <c r="A5" s="4">
        <v>4</v>
      </c>
      <c r="B5" s="4">
        <f t="shared" si="0"/>
        <v>940.32510000000002</v>
      </c>
      <c r="C5" s="4">
        <f t="shared" si="1"/>
        <v>1128.39012</v>
      </c>
      <c r="D5" s="4">
        <f t="shared" si="2"/>
        <v>1354.0681440000001</v>
      </c>
      <c r="E5" s="5">
        <f t="shared" si="3"/>
        <v>22200000</v>
      </c>
      <c r="F5" s="4">
        <f t="shared" si="4"/>
        <v>23609</v>
      </c>
      <c r="G5" s="4">
        <f t="shared" si="5"/>
        <v>19674</v>
      </c>
      <c r="H5" s="4">
        <f t="shared" si="6"/>
        <v>16395</v>
      </c>
      <c r="I5" s="4">
        <f t="shared" si="7"/>
        <v>0</v>
      </c>
      <c r="J5" s="4">
        <f t="shared" si="8"/>
        <v>0</v>
      </c>
      <c r="O5">
        <v>0</v>
      </c>
      <c r="P5">
        <f>104.83*10.764</f>
        <v>1128.39012</v>
      </c>
      <c r="Q5">
        <f t="shared" si="9"/>
        <v>940.32510000000002</v>
      </c>
      <c r="R5" s="2">
        <v>22200000</v>
      </c>
      <c r="S5" s="2" t="s">
        <v>88</v>
      </c>
    </row>
    <row r="6" spans="1:19" x14ac:dyDescent="0.25">
      <c r="A6" s="4">
        <v>5</v>
      </c>
      <c r="B6" s="4">
        <f t="shared" si="0"/>
        <v>445.09139999999996</v>
      </c>
      <c r="C6" s="4">
        <f t="shared" si="1"/>
        <v>534.10967999999991</v>
      </c>
      <c r="D6" s="4">
        <f t="shared" si="2"/>
        <v>640.93161599999985</v>
      </c>
      <c r="E6" s="5">
        <f t="shared" si="3"/>
        <v>11501000</v>
      </c>
      <c r="F6" s="4">
        <f t="shared" si="4"/>
        <v>25840</v>
      </c>
      <c r="G6" s="73">
        <f t="shared" si="5"/>
        <v>21533</v>
      </c>
      <c r="H6" s="73">
        <f t="shared" si="6"/>
        <v>17944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>49.62*10.764</f>
        <v>534.10967999999991</v>
      </c>
      <c r="Q6" s="7">
        <f t="shared" si="9"/>
        <v>445.09139999999996</v>
      </c>
      <c r="R6" s="74">
        <v>11501000</v>
      </c>
      <c r="S6" s="74" t="s">
        <v>89</v>
      </c>
    </row>
    <row r="7" spans="1:19" x14ac:dyDescent="0.25">
      <c r="A7" s="4">
        <v>6</v>
      </c>
      <c r="B7" s="4">
        <f t="shared" si="0"/>
        <v>750</v>
      </c>
      <c r="C7" s="4">
        <f t="shared" si="1"/>
        <v>900</v>
      </c>
      <c r="D7" s="4">
        <f t="shared" si="2"/>
        <v>1080</v>
      </c>
      <c r="E7" s="5">
        <f t="shared" si="3"/>
        <v>21500000</v>
      </c>
      <c r="F7" s="4">
        <f t="shared" si="4"/>
        <v>28667</v>
      </c>
      <c r="G7" s="73">
        <f t="shared" si="5"/>
        <v>23889</v>
      </c>
      <c r="H7" s="73">
        <f t="shared" si="6"/>
        <v>19907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v>900</v>
      </c>
      <c r="Q7" s="7">
        <f t="shared" si="9"/>
        <v>750</v>
      </c>
      <c r="R7" s="74">
        <v>21500000</v>
      </c>
      <c r="S7" s="2"/>
    </row>
    <row r="8" spans="1:19" x14ac:dyDescent="0.25">
      <c r="A8" s="4">
        <v>7</v>
      </c>
      <c r="B8" s="4">
        <f t="shared" si="0"/>
        <v>833.33333333333337</v>
      </c>
      <c r="C8" s="4">
        <f t="shared" si="1"/>
        <v>1000</v>
      </c>
      <c r="D8" s="4">
        <f t="shared" si="2"/>
        <v>1200</v>
      </c>
      <c r="E8" s="5">
        <f t="shared" si="3"/>
        <v>34000000</v>
      </c>
      <c r="F8" s="4">
        <f t="shared" si="4"/>
        <v>40800</v>
      </c>
      <c r="G8" s="4">
        <f t="shared" si="5"/>
        <v>34000</v>
      </c>
      <c r="H8" s="4">
        <f t="shared" si="6"/>
        <v>28333</v>
      </c>
      <c r="I8" s="4">
        <f t="shared" si="7"/>
        <v>0</v>
      </c>
      <c r="J8" s="4">
        <f t="shared" si="8"/>
        <v>0</v>
      </c>
      <c r="O8">
        <v>0</v>
      </c>
      <c r="P8">
        <v>1000</v>
      </c>
      <c r="Q8">
        <f t="shared" si="9"/>
        <v>833.33333333333337</v>
      </c>
      <c r="R8" s="2">
        <v>34000000</v>
      </c>
      <c r="S8" s="2"/>
    </row>
    <row r="9" spans="1:19" x14ac:dyDescent="0.25">
      <c r="A9" s="4">
        <v>8</v>
      </c>
      <c r="B9" s="4">
        <f t="shared" si="0"/>
        <v>500</v>
      </c>
      <c r="C9" s="4">
        <f t="shared" si="1"/>
        <v>600</v>
      </c>
      <c r="D9" s="4">
        <f t="shared" si="2"/>
        <v>720</v>
      </c>
      <c r="E9" s="5">
        <f t="shared" si="3"/>
        <v>20000000</v>
      </c>
      <c r="F9" s="4">
        <f t="shared" si="4"/>
        <v>40000</v>
      </c>
      <c r="G9" s="4">
        <f t="shared" si="5"/>
        <v>33333</v>
      </c>
      <c r="H9" s="4">
        <f t="shared" si="6"/>
        <v>27778</v>
      </c>
      <c r="I9" s="4">
        <f t="shared" si="7"/>
        <v>0</v>
      </c>
      <c r="J9" s="4">
        <f t="shared" si="8"/>
        <v>0</v>
      </c>
      <c r="O9">
        <v>0</v>
      </c>
      <c r="P9">
        <v>600</v>
      </c>
      <c r="Q9">
        <f t="shared" si="9"/>
        <v>500</v>
      </c>
      <c r="R9" s="2">
        <v>20000000</v>
      </c>
      <c r="S9" s="2"/>
    </row>
    <row r="10" spans="1:19" x14ac:dyDescent="0.25">
      <c r="A10" s="4">
        <v>9</v>
      </c>
      <c r="B10" s="4">
        <f t="shared" si="0"/>
        <v>733.33333333333337</v>
      </c>
      <c r="C10" s="4">
        <f t="shared" si="1"/>
        <v>880</v>
      </c>
      <c r="D10" s="4">
        <f t="shared" si="2"/>
        <v>1056</v>
      </c>
      <c r="E10" s="5">
        <f t="shared" si="3"/>
        <v>28000000</v>
      </c>
      <c r="F10" s="4">
        <f t="shared" si="4"/>
        <v>38182</v>
      </c>
      <c r="G10" s="4">
        <f t="shared" si="5"/>
        <v>31818</v>
      </c>
      <c r="H10" s="4">
        <f t="shared" si="6"/>
        <v>26515</v>
      </c>
      <c r="I10" s="4">
        <f t="shared" si="7"/>
        <v>0</v>
      </c>
      <c r="J10" s="4">
        <f t="shared" si="8"/>
        <v>0</v>
      </c>
      <c r="O10">
        <v>0</v>
      </c>
      <c r="P10">
        <v>880</v>
      </c>
      <c r="Q10">
        <f t="shared" si="9"/>
        <v>733.33333333333337</v>
      </c>
      <c r="R10" s="2">
        <v>28000000</v>
      </c>
      <c r="S10" s="2"/>
    </row>
    <row r="11" spans="1:19" x14ac:dyDescent="0.25">
      <c r="A11" s="4">
        <v>10</v>
      </c>
      <c r="B11" s="4">
        <f t="shared" si="0"/>
        <v>600</v>
      </c>
      <c r="C11" s="4">
        <f t="shared" si="1"/>
        <v>720</v>
      </c>
      <c r="D11" s="4">
        <f t="shared" si="2"/>
        <v>864</v>
      </c>
      <c r="E11" s="5">
        <f t="shared" si="3"/>
        <v>21600000</v>
      </c>
      <c r="F11" s="4">
        <f t="shared" si="4"/>
        <v>36000</v>
      </c>
      <c r="G11" s="4">
        <f t="shared" si="5"/>
        <v>30000</v>
      </c>
      <c r="H11" s="4">
        <f t="shared" si="6"/>
        <v>25000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600</v>
      </c>
      <c r="R11" s="2">
        <v>21600000</v>
      </c>
      <c r="S11" s="2"/>
    </row>
    <row r="12" spans="1:19" x14ac:dyDescent="0.25">
      <c r="A12" s="4">
        <v>11</v>
      </c>
      <c r="B12" s="4">
        <f t="shared" si="0"/>
        <v>744</v>
      </c>
      <c r="C12" s="4">
        <f t="shared" si="1"/>
        <v>892.8</v>
      </c>
      <c r="D12" s="4">
        <f t="shared" si="2"/>
        <v>1071.3599999999999</v>
      </c>
      <c r="E12" s="5">
        <f t="shared" si="3"/>
        <v>26400000</v>
      </c>
      <c r="F12" s="4">
        <f t="shared" si="4"/>
        <v>35484</v>
      </c>
      <c r="G12" s="4">
        <f t="shared" si="5"/>
        <v>29570</v>
      </c>
      <c r="H12" s="4">
        <f t="shared" si="6"/>
        <v>24642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744</v>
      </c>
      <c r="R12" s="2">
        <v>26400000</v>
      </c>
      <c r="S12" s="2"/>
    </row>
    <row r="13" spans="1:19" x14ac:dyDescent="0.25">
      <c r="A13" s="4">
        <v>12</v>
      </c>
      <c r="B13" s="4">
        <f t="shared" si="0"/>
        <v>940</v>
      </c>
      <c r="C13" s="4">
        <f t="shared" si="1"/>
        <v>1128</v>
      </c>
      <c r="D13" s="4">
        <f t="shared" si="2"/>
        <v>1353.6</v>
      </c>
      <c r="E13" s="5">
        <f t="shared" si="3"/>
        <v>23500000</v>
      </c>
      <c r="F13" s="4">
        <f t="shared" si="4"/>
        <v>25000</v>
      </c>
      <c r="G13" s="73">
        <f t="shared" si="5"/>
        <v>20833</v>
      </c>
      <c r="H13" s="73">
        <f t="shared" si="6"/>
        <v>17361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940</v>
      </c>
      <c r="R13" s="74">
        <v>23500000</v>
      </c>
      <c r="S13" s="2"/>
    </row>
    <row r="14" spans="1:19" x14ac:dyDescent="0.25">
      <c r="A14" s="4">
        <v>13</v>
      </c>
      <c r="B14" s="4">
        <f t="shared" si="0"/>
        <v>710</v>
      </c>
      <c r="C14" s="4">
        <f t="shared" si="1"/>
        <v>852</v>
      </c>
      <c r="D14" s="4">
        <f t="shared" si="2"/>
        <v>1022.4</v>
      </c>
      <c r="E14" s="5">
        <f t="shared" si="3"/>
        <v>20500000</v>
      </c>
      <c r="F14" s="4">
        <f t="shared" si="4"/>
        <v>28873</v>
      </c>
      <c r="G14" s="73">
        <f t="shared" si="5"/>
        <v>24061</v>
      </c>
      <c r="H14" s="73">
        <f t="shared" si="6"/>
        <v>20051</v>
      </c>
      <c r="I14" s="73">
        <f t="shared" si="7"/>
        <v>0</v>
      </c>
      <c r="J14" s="73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710</v>
      </c>
      <c r="R14" s="74">
        <v>20500000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/>
      <c r="F28" s="53" t="s">
        <v>87</v>
      </c>
      <c r="G28" s="53">
        <v>675</v>
      </c>
    </row>
    <row r="29" spans="1:19" s="10" customFormat="1" x14ac:dyDescent="0.25">
      <c r="C29" s="68" t="s">
        <v>1</v>
      </c>
      <c r="D29" s="68">
        <v>9000000</v>
      </c>
      <c r="F29" s="53" t="s">
        <v>71</v>
      </c>
      <c r="G29" s="53">
        <v>810</v>
      </c>
      <c r="H29" s="10">
        <f>G29/G28</f>
        <v>1.2</v>
      </c>
      <c r="I29" s="10">
        <f>G29*14825</f>
        <v>12008250</v>
      </c>
    </row>
    <row r="30" spans="1:19" s="10" customFormat="1" x14ac:dyDescent="0.25">
      <c r="F30" s="53" t="s">
        <v>72</v>
      </c>
      <c r="G30" s="53">
        <v>25000</v>
      </c>
    </row>
    <row r="31" spans="1:19" s="10" customFormat="1" x14ac:dyDescent="0.25">
      <c r="C31" s="71" t="s">
        <v>76</v>
      </c>
      <c r="D31" s="71">
        <v>810</v>
      </c>
      <c r="F31" s="71" t="s">
        <v>73</v>
      </c>
      <c r="G31" s="71">
        <f>G29*G30</f>
        <v>20250000</v>
      </c>
      <c r="H31" s="10">
        <f>G31/D29</f>
        <v>2.25</v>
      </c>
    </row>
    <row r="32" spans="1:19" s="10" customFormat="1" x14ac:dyDescent="0.25">
      <c r="C32" s="71" t="s">
        <v>90</v>
      </c>
      <c r="D32" s="71">
        <v>24370</v>
      </c>
      <c r="F32" s="71" t="s">
        <v>24</v>
      </c>
      <c r="G32" s="71">
        <f>G31*90%</f>
        <v>18225000</v>
      </c>
    </row>
    <row r="33" spans="3:7" s="10" customFormat="1" x14ac:dyDescent="0.25">
      <c r="C33" s="71" t="s">
        <v>73</v>
      </c>
      <c r="D33" s="71">
        <f>D31*D32</f>
        <v>19739700</v>
      </c>
      <c r="F33" s="71" t="s">
        <v>25</v>
      </c>
      <c r="G33" s="71">
        <f>G31*80%</f>
        <v>16200000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2023-11-24T09:49:00Z</dcterms:modified>
</cp:coreProperties>
</file>