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4F0EE4D2-CAD6-49D7-B4BD-92608D51D5B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35" i="4" l="1"/>
  <c r="Q13" i="4"/>
  <c r="B13" i="4" s="1"/>
  <c r="C13" i="4" s="1"/>
  <c r="D13" i="4" s="1"/>
  <c r="H13" i="4" s="1"/>
  <c r="P13" i="4"/>
  <c r="J13" i="4"/>
  <c r="I13" i="4"/>
  <c r="E13" i="4"/>
  <c r="G13" i="4" s="1"/>
  <c r="A13" i="4"/>
  <c r="B12" i="4"/>
  <c r="C12" i="4" s="1"/>
  <c r="D12" i="4" s="1"/>
  <c r="P12" i="4"/>
  <c r="J12" i="4"/>
  <c r="I12" i="4"/>
  <c r="E12" i="4"/>
  <c r="A12" i="4"/>
  <c r="P9" i="4"/>
  <c r="Q9" i="4" s="1"/>
  <c r="P8" i="4"/>
  <c r="Q8" i="4" s="1"/>
  <c r="Q7" i="4"/>
  <c r="P6" i="4"/>
  <c r="Q6" i="4" s="1"/>
  <c r="Q5" i="4"/>
  <c r="P4" i="4"/>
  <c r="Q4" i="4" s="1"/>
  <c r="P20" i="4"/>
  <c r="Q20" i="4" s="1"/>
  <c r="P19" i="4"/>
  <c r="Q19" i="4" s="1"/>
  <c r="P18" i="4"/>
  <c r="Q18" i="4" s="1"/>
  <c r="P17" i="4"/>
  <c r="Q17" i="4" s="1"/>
  <c r="P16" i="4"/>
  <c r="Q16" i="4" s="1"/>
  <c r="G12" i="4" l="1"/>
  <c r="H12" i="4"/>
  <c r="F13" i="4"/>
  <c r="F12" i="4"/>
  <c r="P11" i="4"/>
  <c r="P10" i="4"/>
  <c r="Q10" i="4" s="1"/>
  <c r="S32" i="4" l="1"/>
  <c r="B20" i="4" l="1"/>
  <c r="C20" i="4" s="1"/>
  <c r="D20" i="4" s="1"/>
  <c r="J20" i="4"/>
  <c r="I20" i="4"/>
  <c r="E20" i="4"/>
  <c r="A20" i="4"/>
  <c r="H20" i="4" l="1"/>
  <c r="F20" i="4"/>
  <c r="G20" i="4"/>
  <c r="S50" i="4"/>
  <c r="S36" i="4"/>
  <c r="S31" i="4"/>
  <c r="S30" i="4"/>
  <c r="S39" i="4" s="1"/>
  <c r="S33" i="4" l="1"/>
  <c r="S37" i="4"/>
  <c r="S38" i="4" s="1"/>
  <c r="S41" i="4" s="1"/>
  <c r="S44" i="4" s="1"/>
  <c r="S46" i="4" s="1"/>
  <c r="S48" i="4" l="1"/>
  <c r="S47" i="4"/>
  <c r="S52" i="4"/>
  <c r="P15" i="4" l="1"/>
  <c r="P14" i="4"/>
  <c r="Q14" i="4" s="1"/>
  <c r="J17" i="4" l="1"/>
  <c r="I17" i="4"/>
  <c r="E17" i="4"/>
  <c r="J16" i="4"/>
  <c r="I16" i="4"/>
  <c r="E16" i="4"/>
  <c r="J15" i="4"/>
  <c r="I15" i="4"/>
  <c r="E15" i="4"/>
  <c r="J14" i="4"/>
  <c r="I14" i="4"/>
  <c r="E14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9" i="4" l="1"/>
  <c r="I19" i="4"/>
  <c r="E19" i="4"/>
  <c r="A19" i="4"/>
  <c r="J18" i="4"/>
  <c r="I18" i="4"/>
  <c r="E18" i="4"/>
  <c r="A18" i="4"/>
  <c r="A17" i="4"/>
  <c r="B16" i="4"/>
  <c r="C16" i="4" s="1"/>
  <c r="A16" i="4"/>
  <c r="B15" i="4"/>
  <c r="C15" i="4" s="1"/>
  <c r="A15" i="4"/>
  <c r="B14" i="4"/>
  <c r="C14" i="4" s="1"/>
  <c r="A14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4" i="4"/>
  <c r="F15" i="4"/>
  <c r="F16" i="4"/>
  <c r="F5" i="4"/>
  <c r="F6" i="4"/>
  <c r="F7" i="4"/>
  <c r="F8" i="4"/>
  <c r="F4" i="4"/>
  <c r="B17" i="4"/>
  <c r="C17" i="4" s="1"/>
  <c r="B18" i="4"/>
  <c r="C18" i="4" s="1"/>
  <c r="B19" i="4"/>
  <c r="C19" i="4" s="1"/>
  <c r="B9" i="4"/>
  <c r="C9" i="4" s="1"/>
  <c r="F18" i="4" l="1"/>
  <c r="F17" i="4"/>
  <c r="D7" i="4"/>
  <c r="H7" i="4" s="1"/>
  <c r="D14" i="4"/>
  <c r="H14" i="4" s="1"/>
  <c r="G14" i="4"/>
  <c r="D11" i="4"/>
  <c r="H11" i="4" s="1"/>
  <c r="G11" i="4"/>
  <c r="D16" i="4"/>
  <c r="H16" i="4" s="1"/>
  <c r="G16" i="4"/>
  <c r="F9" i="4"/>
  <c r="D5" i="4"/>
  <c r="H5" i="4" s="1"/>
  <c r="G5" i="4"/>
  <c r="D15" i="4"/>
  <c r="H15" i="4" s="1"/>
  <c r="G15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9" i="4"/>
  <c r="H19" i="4" s="1"/>
  <c r="G19" i="4"/>
  <c r="F19" i="4"/>
  <c r="D18" i="4"/>
  <c r="H18" i="4" s="1"/>
  <c r="G18" i="4"/>
  <c r="D17" i="4" l="1"/>
  <c r="H17" i="4" s="1"/>
  <c r="G17" i="4"/>
  <c r="D9" i="4"/>
  <c r="H9" i="4" s="1"/>
  <c r="G9" i="4"/>
</calcChain>
</file>

<file path=xl/sharedStrings.xml><?xml version="1.0" encoding="utf-8"?>
<sst xmlns="http://schemas.openxmlformats.org/spreadsheetml/2006/main" count="49" uniqueCount="45">
  <si>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</si>
  <si>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</si>
  <si>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</si>
  <si>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</si>
  <si>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</si>
  <si>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</si>
  <si>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</si>
  <si>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</si>
  <si>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</si>
  <si>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</si>
  <si>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</si>
  <si>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</si>
  <si>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</si>
  <si>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</si>
  <si>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</si>
  <si>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</si>
  <si>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</si>
  <si>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</si>
  <si>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</si>
  <si>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</si>
  <si>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</si>
  <si>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</si>
  <si>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</si>
  <si>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</si>
  <si>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</si>
  <si>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</si>
  <si>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</si>
  <si>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</si>
  <si>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</si>
  <si>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</si>
  <si>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</si>
  <si>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SQ.FT</t>
  </si>
  <si>
    <t>Depreciation (100-10)X60/60</t>
  </si>
  <si>
    <t>Car parking</t>
  </si>
  <si>
    <t>SBI - BALANAGAR Branch</t>
  </si>
  <si>
    <t xml:space="preserve">Commercial Office No. 228-229-230, 2nd Floor, HIND RAJASTHAN BUILDING, DADAR COMMERCIAL PREMISES CHS LTD, </t>
  </si>
  <si>
    <t>Office No. 228, 229 &amp; 230</t>
  </si>
  <si>
    <t>Office No. 228</t>
  </si>
  <si>
    <t>Office No. 229</t>
  </si>
  <si>
    <t>Office No. 230</t>
  </si>
  <si>
    <t>Dadasaheb Phalke Road, Near Dadar Railway Station, Village - Dadar Naigaon -S. No. 1/2008, C.S No. 95</t>
  </si>
  <si>
    <t>BUA-oFFice No. 228, 229 &amp; 230</t>
  </si>
  <si>
    <t>rate on BUA</t>
  </si>
  <si>
    <t>AS PER SITE INFORMATION</t>
  </si>
  <si>
    <t>Total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</si>
</sst>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2" fontId="2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7" fillId="0" borderId="0" xfId="0" applyFont="1" applyBorder="1"/>
    <xf numFmtId="0" fontId="8" fillId="0" borderId="0" xfId="0" applyFont="1" applyBorder="1"/>
    <xf numFmtId="0" fontId="8" fillId="2" borderId="0" xfId="0" applyFont="1" applyFill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2" fillId="0" borderId="0" xfId="0" applyFont="1" applyBorder="1"/>
    <xf numFmtId="0" fontId="0" fillId="0" borderId="0" xfId="0" applyBorder="1"/>
    <xf numFmtId="43" fontId="6" fillId="0" borderId="0" xfId="0" applyNumberFormat="1" applyFont="1" applyBorder="1"/>
    <xf numFmtId="0" fontId="6" fillId="0" borderId="0" xfId="0" applyFont="1" applyBorder="1"/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5" xfId="0" applyFill="1" applyBorder="1"/>
    <xf numFmtId="43" fontId="7" fillId="0" borderId="0" xfId="1" applyFont="1" applyFill="1" applyBorder="1"/>
    <xf numFmtId="0" fontId="7" fillId="0" borderId="0" xfId="0" applyFont="1" applyFill="1" applyBorder="1"/>
    <xf numFmtId="0" fontId="9" fillId="0" borderId="1" xfId="0" applyFont="1" applyFill="1" applyBorder="1"/>
    <xf numFmtId="0" fontId="9" fillId="0" borderId="2" xfId="0" applyFont="1" applyFill="1" applyBorder="1"/>
    <xf numFmtId="0" fontId="2" fillId="0" borderId="6" xfId="0" applyFont="1" applyBorder="1"/>
    <xf numFmtId="0" fontId="9" fillId="0" borderId="2" xfId="0" applyFont="1" applyBorder="1"/>
    <xf numFmtId="0" fontId="9" fillId="0" borderId="4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6" fillId="0" borderId="2" xfId="0" applyFont="1" applyBorder="1" applyAlignment="1">
      <alignment horizontal="center"/>
    </xf>
    <xf numFmtId="43" fontId="2" fillId="0" borderId="0" xfId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0" fontId="2" fillId="0" borderId="0" xfId="0" applyNumberFormat="1" applyFont="1" applyBorder="1" applyAlignment="1">
      <alignment horizontal="center"/>
    </xf>
    <xf numFmtId="43" fontId="2" fillId="0" borderId="0" xfId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43" fontId="2" fillId="0" borderId="0" xfId="0" applyNumberFormat="1" applyFont="1" applyBorder="1" applyAlignment="1">
      <alignment horizontal="center"/>
    </xf>
    <xf numFmtId="43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0" fontId="0" fillId="2" borderId="0" xfId="0" applyFill="1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2" fontId="0" fillId="2" borderId="0" xfId="0" applyNumberFormat="1" applyFill="1"/>
    <xf numFmtId="4" fontId="0" fillId="2" borderId="0" xfId="0" applyNumberFormat="1" applyFill="1"/>
    <xf numFmtId="0" fontId="0" fillId="0" borderId="0" xfId="0" applyFont="1" applyFill="1"/>
    <xf numFmtId="4" fontId="0" fillId="0" borderId="0" xfId="0" applyNumberFormat="1" applyFont="1" applyFill="1"/>
    <xf numFmtId="2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0" fillId="0" borderId="0" xfId="0" applyAlignment="1">
      <alignment horizontal="right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10" fillId="0" borderId="0" xfId="0" applyFont="1"/>
    <xf numFmtId="2" fontId="0" fillId="0" borderId="0" xfId="0" applyNumberFormat="1" applyFont="1" applyAlignment="1">
      <alignment horizontal="center"/>
    </xf>
    <xf numFmtId="0" fontId="0" fillId="0" borderId="0" xfId="0" applyFont="1"/>
    <xf numFmtId="2" fontId="0" fillId="0" borderId="0" xfId="0" applyNumberFormat="1" applyFont="1"/>
    <xf numFmtId="0" fontId="0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66930</xdr:colOff>
      <xdr:row>26</xdr:row>
      <xdr:rowOff>9525</xdr:rowOff>
    </xdr:from>
    <xdr:to>
      <xdr:col>15</xdr:col>
      <xdr:colOff>288274</xdr:colOff>
      <xdr:row>47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3B2FEA-FB34-41AA-873A-377F93FC5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680" y="5381625"/>
          <a:ext cx="8289019" cy="474345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354091</xdr:colOff>
      <xdr:row>22</xdr:row>
      <xdr:rowOff>133927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0EEDD-732B-4C75-B6B8-CAC3BB3ED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36491" cy="41344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76200</xdr:rowOff>
    </xdr:from>
    <xdr:to>
      <xdr:col>17</xdr:col>
      <xdr:colOff>143197</xdr:colOff>
      <xdr:row>28</xdr:row>
      <xdr:rowOff>86771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E0F35-8FAE-4250-81F2-713873BC7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76200"/>
          <a:ext cx="10173022" cy="5344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20</xdr:col>
      <xdr:colOff>249301</xdr:colOff>
      <xdr:row>38</xdr:row>
      <xdr:rowOff>39116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1E25B9-E5CB-4AC2-81C2-079CEE61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1831701" cy="727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268609</xdr:colOff>
      <xdr:row>42</xdr:row>
      <xdr:rowOff>39195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E66C8D-D3A2-4BD1-B03B-2C163858E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79809" cy="7849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24</xdr:col>
      <xdr:colOff>87609</xdr:colOff>
      <xdr:row>44</xdr:row>
      <xdr:rowOff>48728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8B58F2-4E46-4F97-8022-1FD441849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3498809" cy="7906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561976</xdr:colOff>
      <xdr:row>22</xdr:row>
      <xdr:rowOff>21585</xdr:rowOff>
    </xdr:from>
    <xdr:to>
      <xdr:col>20</xdr:col>
      <xdr:colOff>9526</xdr:colOff>
      <xdr:row>56</xdr:row>
      <xdr:rowOff>182080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6C5873-6FF7-447D-BA14-8D84EC6F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6" y="4212585"/>
          <a:ext cx="11639550" cy="66374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76200</xdr:rowOff>
    </xdr:from>
    <xdr:to>
      <xdr:col>27</xdr:col>
      <xdr:colOff>106636</xdr:colOff>
      <xdr:row>41</xdr:row>
      <xdr:rowOff>96343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FAC6C0-7564-43A1-AB9A-A2A3CAAB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76200"/>
          <a:ext cx="13336861" cy="78306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27</xdr:col>
      <xdr:colOff>449609</xdr:colOff>
      <xdr:row>42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3FAD6-1B00-48FA-B8DE-594CACB36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3860809" cy="79925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392196</xdr:colOff>
      <xdr:row>24</xdr:row>
      <xdr:rowOff>38717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C277A0-7FF1-4A2D-B1E1-EA11206F9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74596" cy="44202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3"/>
  <sheetViews>
    <sheetView tabSelected="1" topLeftCell="A28" zoomScaleNormal="100" workbookViewId="0">
      <selection activeCell="V50" sqref="V5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7.85546875" style="12" customWidth="1"/>
    <col min="18" max="18" width="16" customWidth="1"/>
    <col min="19" max="19" width="15" style="72" customWidth="1"/>
    <col min="20" max="20" width="14.42578125" customWidth="1"/>
    <col min="21" max="21" width="6.85546875" customWidth="1"/>
    <col min="22" max="22" width="11.7109375" customWidth="1"/>
    <col min="23" max="23" width="14.7109375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72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72"/>
      <c r="T2"/>
      <c r="U2"/>
      <c r="V2"/>
      <c r="W2"/>
      <c r="X2"/>
    </row>
    <row r="3" spans="1:50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87" t="s">
        <v>14</v>
      </c>
      <c r="R3" s="87"/>
      <c r="S3" s="72"/>
      <c r="T3"/>
      <c r="U3"/>
      <c r="V3"/>
      <c r="W3"/>
      <c r="X3"/>
    </row>
    <row r="4" spans="1:50" s="10" customFormat="1" x14ac:dyDescent="0.25">
      <c r="A4" s="73">
        <f t="shared" ref="A4:A19" si="0">N4</f>
        <v>0</v>
      </c>
      <c r="B4" s="73">
        <f t="shared" ref="B4:B19" si="1">Q4</f>
        <v>250</v>
      </c>
      <c r="C4" s="73">
        <f>B4*1.2</f>
        <v>300</v>
      </c>
      <c r="D4" s="73">
        <f t="shared" ref="D4:D17" si="2">C4*1.2</f>
        <v>360</v>
      </c>
      <c r="E4" s="74">
        <f t="shared" ref="E4:E17" si="3">R4</f>
        <v>12400000</v>
      </c>
      <c r="F4" s="73">
        <f t="shared" ref="F4:F17" si="4">ROUND((E4/B4),0)</f>
        <v>49600</v>
      </c>
      <c r="G4" s="73">
        <f t="shared" ref="G4:G17" si="5">ROUND((E4/C4),0)</f>
        <v>41333</v>
      </c>
      <c r="H4" s="73">
        <f t="shared" ref="H4:H17" si="6">ROUND((E4/D4),0)</f>
        <v>34444</v>
      </c>
      <c r="I4" s="75" t="e">
        <f>#REF!</f>
        <v>#REF!</v>
      </c>
      <c r="J4" s="73">
        <f t="shared" ref="J4:J17" si="7">S4</f>
        <v>0</v>
      </c>
      <c r="O4" s="10">
        <v>360</v>
      </c>
      <c r="P4" s="10">
        <f t="shared" ref="P4:P9" si="8">O4/1.2</f>
        <v>300</v>
      </c>
      <c r="Q4" s="79">
        <f t="shared" ref="Q4:Q9" si="9">P4/1.2</f>
        <v>250</v>
      </c>
      <c r="R4" s="80">
        <v>12400000</v>
      </c>
      <c r="S4" s="76"/>
    </row>
    <row r="5" spans="1:50" s="21" customFormat="1" x14ac:dyDescent="0.25">
      <c r="A5" s="22">
        <f t="shared" si="0"/>
        <v>0</v>
      </c>
      <c r="B5" s="22">
        <f t="shared" si="1"/>
        <v>708.33333333333337</v>
      </c>
      <c r="C5" s="22">
        <f t="shared" ref="C5:C19" si="10">B5*1.2</f>
        <v>850</v>
      </c>
      <c r="D5" s="22">
        <f t="shared" si="2"/>
        <v>1020</v>
      </c>
      <c r="E5" s="23">
        <f t="shared" si="3"/>
        <v>32500000</v>
      </c>
      <c r="F5" s="22">
        <f t="shared" si="4"/>
        <v>45882</v>
      </c>
      <c r="G5" s="22">
        <f t="shared" si="5"/>
        <v>38235</v>
      </c>
      <c r="H5" s="22">
        <f t="shared" si="6"/>
        <v>31863</v>
      </c>
      <c r="I5" s="24" t="e">
        <f>#REF!</f>
        <v>#REF!</v>
      </c>
      <c r="J5" s="22">
        <f t="shared" si="7"/>
        <v>0</v>
      </c>
      <c r="O5" s="21">
        <v>0</v>
      </c>
      <c r="P5" s="21">
        <v>850</v>
      </c>
      <c r="Q5" s="77">
        <f t="shared" si="9"/>
        <v>708.33333333333337</v>
      </c>
      <c r="R5" s="78">
        <v>32500000</v>
      </c>
      <c r="S5" s="58"/>
    </row>
    <row r="6" spans="1:50" s="10" customFormat="1" x14ac:dyDescent="0.25">
      <c r="A6" s="73">
        <f t="shared" si="0"/>
        <v>0</v>
      </c>
      <c r="B6" s="73">
        <f t="shared" si="1"/>
        <v>250</v>
      </c>
      <c r="C6" s="73">
        <f t="shared" si="10"/>
        <v>300</v>
      </c>
      <c r="D6" s="73">
        <f t="shared" si="2"/>
        <v>360</v>
      </c>
      <c r="E6" s="74">
        <f t="shared" si="3"/>
        <v>17000000</v>
      </c>
      <c r="F6" s="73">
        <f t="shared" si="4"/>
        <v>68000</v>
      </c>
      <c r="G6" s="73">
        <f t="shared" si="5"/>
        <v>56667</v>
      </c>
      <c r="H6" s="73">
        <f t="shared" si="6"/>
        <v>47222</v>
      </c>
      <c r="I6" s="75" t="e">
        <f>#REF!</f>
        <v>#REF!</v>
      </c>
      <c r="J6" s="73">
        <f t="shared" si="7"/>
        <v>0</v>
      </c>
      <c r="O6" s="10">
        <v>360</v>
      </c>
      <c r="P6" s="10">
        <f t="shared" si="8"/>
        <v>300</v>
      </c>
      <c r="Q6" s="79">
        <f t="shared" si="9"/>
        <v>250</v>
      </c>
      <c r="R6" s="80">
        <v>17000000</v>
      </c>
      <c r="S6" s="76"/>
    </row>
    <row r="7" spans="1:50" s="21" customFormat="1" x14ac:dyDescent="0.25">
      <c r="A7" s="22">
        <f t="shared" si="0"/>
        <v>0</v>
      </c>
      <c r="B7" s="22">
        <f>Q7</f>
        <v>4479.166666666667</v>
      </c>
      <c r="C7" s="22">
        <f t="shared" si="10"/>
        <v>5375</v>
      </c>
      <c r="D7" s="22">
        <f t="shared" si="2"/>
        <v>6450</v>
      </c>
      <c r="E7" s="23">
        <f>R7</f>
        <v>162500000</v>
      </c>
      <c r="F7" s="22">
        <f t="shared" si="4"/>
        <v>36279</v>
      </c>
      <c r="G7" s="22">
        <f t="shared" si="5"/>
        <v>30233</v>
      </c>
      <c r="H7" s="22">
        <f t="shared" si="6"/>
        <v>25194</v>
      </c>
      <c r="I7" s="24" t="e">
        <f>#REF!</f>
        <v>#REF!</v>
      </c>
      <c r="J7" s="22">
        <f t="shared" si="7"/>
        <v>0</v>
      </c>
      <c r="O7" s="21">
        <v>0</v>
      </c>
      <c r="P7" s="21">
        <v>5375</v>
      </c>
      <c r="Q7" s="77">
        <f t="shared" si="9"/>
        <v>4479.166666666667</v>
      </c>
      <c r="R7" s="78">
        <v>162500000</v>
      </c>
      <c r="S7" s="72"/>
      <c r="T7"/>
      <c r="U7"/>
      <c r="V7"/>
      <c r="W7"/>
      <c r="X7"/>
    </row>
    <row r="8" spans="1:50" s="21" customFormat="1" x14ac:dyDescent="0.25">
      <c r="A8" s="22">
        <f t="shared" si="0"/>
        <v>0</v>
      </c>
      <c r="B8" s="22">
        <f>Q8</f>
        <v>1076.3888888888889</v>
      </c>
      <c r="C8" s="22">
        <f t="shared" si="10"/>
        <v>1291.6666666666667</v>
      </c>
      <c r="D8" s="22">
        <f t="shared" si="2"/>
        <v>1550</v>
      </c>
      <c r="E8" s="23">
        <f>R8</f>
        <v>50000000</v>
      </c>
      <c r="F8" s="22">
        <f t="shared" si="4"/>
        <v>46452</v>
      </c>
      <c r="G8" s="22">
        <f t="shared" si="5"/>
        <v>38710</v>
      </c>
      <c r="H8" s="22">
        <f t="shared" si="6"/>
        <v>32258</v>
      </c>
      <c r="I8" s="24" t="e">
        <f>#REF!</f>
        <v>#REF!</v>
      </c>
      <c r="J8" s="22">
        <f t="shared" si="7"/>
        <v>0</v>
      </c>
      <c r="O8" s="21">
        <v>1550</v>
      </c>
      <c r="P8" s="21">
        <f t="shared" si="8"/>
        <v>1291.6666666666667</v>
      </c>
      <c r="Q8" s="77">
        <f t="shared" si="9"/>
        <v>1076.3888888888889</v>
      </c>
      <c r="R8" s="78">
        <v>50000000</v>
      </c>
      <c r="S8" s="58"/>
    </row>
    <row r="9" spans="1:50" s="10" customFormat="1" x14ac:dyDescent="0.25">
      <c r="A9" s="73">
        <f t="shared" si="0"/>
        <v>0</v>
      </c>
      <c r="B9" s="73">
        <f>Q9</f>
        <v>3125</v>
      </c>
      <c r="C9" s="73">
        <f t="shared" si="10"/>
        <v>3750</v>
      </c>
      <c r="D9" s="73">
        <f t="shared" si="2"/>
        <v>4500</v>
      </c>
      <c r="E9" s="74">
        <f>R9</f>
        <v>179800000</v>
      </c>
      <c r="F9" s="73">
        <f t="shared" si="4"/>
        <v>57536</v>
      </c>
      <c r="G9" s="73">
        <f t="shared" si="5"/>
        <v>47947</v>
      </c>
      <c r="H9" s="73">
        <f t="shared" si="6"/>
        <v>39956</v>
      </c>
      <c r="I9" s="75" t="e">
        <f>#REF!</f>
        <v>#REF!</v>
      </c>
      <c r="J9" s="73">
        <f t="shared" si="7"/>
        <v>0</v>
      </c>
      <c r="O9" s="10">
        <v>4500</v>
      </c>
      <c r="P9" s="10">
        <f t="shared" si="8"/>
        <v>3750</v>
      </c>
      <c r="Q9" s="79">
        <f t="shared" si="9"/>
        <v>3125</v>
      </c>
      <c r="R9" s="80">
        <v>179800000</v>
      </c>
      <c r="S9" s="76"/>
    </row>
    <row r="10" spans="1:50" s="21" customFormat="1" x14ac:dyDescent="0.25">
      <c r="A10" s="22">
        <f t="shared" si="0"/>
        <v>0</v>
      </c>
      <c r="B10" s="22">
        <f t="shared" si="1"/>
        <v>776.38888888888903</v>
      </c>
      <c r="C10" s="22">
        <f t="shared" si="10"/>
        <v>931.66666666666674</v>
      </c>
      <c r="D10" s="22">
        <f t="shared" si="2"/>
        <v>1118</v>
      </c>
      <c r="E10" s="23">
        <f t="shared" si="3"/>
        <v>37000000</v>
      </c>
      <c r="F10" s="22">
        <f t="shared" si="4"/>
        <v>47657</v>
      </c>
      <c r="G10" s="22">
        <f t="shared" si="5"/>
        <v>39714</v>
      </c>
      <c r="H10" s="22">
        <f t="shared" si="6"/>
        <v>33095</v>
      </c>
      <c r="I10" s="24" t="e">
        <f>#REF!</f>
        <v>#REF!</v>
      </c>
      <c r="J10" s="22">
        <f t="shared" si="7"/>
        <v>0</v>
      </c>
      <c r="O10" s="21">
        <v>1118</v>
      </c>
      <c r="P10" s="21">
        <f t="shared" ref="P10:P13" si="11">O10/1.2</f>
        <v>931.66666666666674</v>
      </c>
      <c r="Q10" s="77">
        <f t="shared" ref="Q10" si="12">P10/1.2</f>
        <v>776.38888888888903</v>
      </c>
      <c r="R10" s="78">
        <v>37000000</v>
      </c>
      <c r="S10" s="58"/>
    </row>
    <row r="11" spans="1:50" x14ac:dyDescent="0.25">
      <c r="A11" s="4">
        <f t="shared" si="0"/>
        <v>0</v>
      </c>
      <c r="B11" s="4">
        <f t="shared" si="1"/>
        <v>542</v>
      </c>
      <c r="C11" s="4">
        <f t="shared" si="10"/>
        <v>650.4</v>
      </c>
      <c r="D11" s="4">
        <f t="shared" si="2"/>
        <v>780.4799999999999</v>
      </c>
      <c r="E11" s="5">
        <f t="shared" si="3"/>
        <v>24400000</v>
      </c>
      <c r="F11" s="9">
        <f t="shared" si="4"/>
        <v>45018</v>
      </c>
      <c r="G11" s="9">
        <f t="shared" si="5"/>
        <v>37515</v>
      </c>
      <c r="H11" s="9">
        <f t="shared" si="6"/>
        <v>31263</v>
      </c>
      <c r="I11" s="1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 s="12">
        <v>542</v>
      </c>
      <c r="R11" s="2">
        <v>24400000</v>
      </c>
    </row>
    <row r="12" spans="1:50" x14ac:dyDescent="0.25">
      <c r="A12" s="4">
        <f t="shared" ref="A12:A13" si="13">N12</f>
        <v>0</v>
      </c>
      <c r="B12" s="4">
        <f t="shared" ref="B12:B13" si="14">Q12</f>
        <v>197</v>
      </c>
      <c r="C12" s="4">
        <f t="shared" ref="C12:C13" si="15">B12*1.2</f>
        <v>236.39999999999998</v>
      </c>
      <c r="D12" s="4">
        <f t="shared" ref="D12:D13" si="16">C12*1.2</f>
        <v>283.67999999999995</v>
      </c>
      <c r="E12" s="5">
        <f t="shared" ref="E12:E13" si="17">R12</f>
        <v>9500000</v>
      </c>
      <c r="F12" s="9">
        <f t="shared" ref="F12:F13" si="18">ROUND((E12/B12),0)</f>
        <v>48223</v>
      </c>
      <c r="G12" s="9">
        <f t="shared" ref="G12:G13" si="19">ROUND((E12/C12),0)</f>
        <v>40186</v>
      </c>
      <c r="H12" s="9">
        <f t="shared" ref="H12:H13" si="20">ROUND((E12/D12),0)</f>
        <v>33488</v>
      </c>
      <c r="I12" s="14" t="e">
        <f>#REF!</f>
        <v>#REF!</v>
      </c>
      <c r="J12" s="4">
        <f t="shared" ref="J12:J13" si="21">S12</f>
        <v>0</v>
      </c>
      <c r="O12">
        <v>0</v>
      </c>
      <c r="P12">
        <f t="shared" si="11"/>
        <v>0</v>
      </c>
      <c r="Q12" s="12">
        <v>197</v>
      </c>
      <c r="R12" s="2">
        <v>9500000</v>
      </c>
    </row>
    <row r="13" spans="1:50" x14ac:dyDescent="0.25">
      <c r="A13" s="4">
        <f t="shared" si="13"/>
        <v>0</v>
      </c>
      <c r="B13" s="4">
        <f t="shared" si="14"/>
        <v>0</v>
      </c>
      <c r="C13" s="4">
        <f t="shared" si="15"/>
        <v>0</v>
      </c>
      <c r="D13" s="4">
        <f t="shared" si="16"/>
        <v>0</v>
      </c>
      <c r="E13" s="5">
        <f t="shared" si="17"/>
        <v>0</v>
      </c>
      <c r="F13" s="9" t="e">
        <f t="shared" si="18"/>
        <v>#DIV/0!</v>
      </c>
      <c r="G13" s="9" t="e">
        <f t="shared" si="19"/>
        <v>#DIV/0!</v>
      </c>
      <c r="H13" s="9" t="e">
        <f t="shared" si="20"/>
        <v>#DIV/0!</v>
      </c>
      <c r="I13" s="14" t="e">
        <f>#REF!</f>
        <v>#REF!</v>
      </c>
      <c r="J13" s="4">
        <f t="shared" si="21"/>
        <v>0</v>
      </c>
      <c r="O13">
        <v>0</v>
      </c>
      <c r="P13">
        <f t="shared" si="11"/>
        <v>0</v>
      </c>
      <c r="Q13" s="12">
        <f t="shared" ref="Q12:Q13" si="22">P13/1.2</f>
        <v>0</v>
      </c>
      <c r="R13" s="2">
        <v>0</v>
      </c>
    </row>
    <row r="14" spans="1:5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14" t="e">
        <f>#REF!</f>
        <v>#REF!</v>
      </c>
      <c r="J14" s="4">
        <f t="shared" si="7"/>
        <v>0</v>
      </c>
      <c r="O14">
        <v>0</v>
      </c>
      <c r="P14">
        <f t="shared" ref="P14:P20" si="23">O14/1.2</f>
        <v>0</v>
      </c>
      <c r="Q14" s="12">
        <f t="shared" ref="Q14" si="24">P14/1.2</f>
        <v>0</v>
      </c>
      <c r="R14" s="2">
        <v>0</v>
      </c>
    </row>
    <row r="15" spans="1:50" s="10" customFormat="1" ht="18.75" x14ac:dyDescent="0.3">
      <c r="A15" s="16">
        <f t="shared" si="0"/>
        <v>0</v>
      </c>
      <c r="B15" s="16" t="str">
        <f t="shared" si="1"/>
        <v>Index-II</v>
      </c>
      <c r="C15" s="16" t="e">
        <f t="shared" si="10"/>
        <v>#VALUE!</v>
      </c>
      <c r="D15" s="16" t="e">
        <f t="shared" si="2"/>
        <v>#VALUE!</v>
      </c>
      <c r="E15" s="17">
        <f t="shared" si="3"/>
        <v>0</v>
      </c>
      <c r="F15" s="16" t="e">
        <f t="shared" si="4"/>
        <v>#VALUE!</v>
      </c>
      <c r="G15" s="16" t="e">
        <f t="shared" si="5"/>
        <v>#VALUE!</v>
      </c>
      <c r="H15" s="16" t="e">
        <f t="shared" si="6"/>
        <v>#VALUE!</v>
      </c>
      <c r="I15" s="18" t="e">
        <f>#REF!</f>
        <v>#REF!</v>
      </c>
      <c r="J15" s="16">
        <f t="shared" si="7"/>
        <v>0</v>
      </c>
      <c r="K15" s="19"/>
      <c r="L15" s="19"/>
      <c r="M15" s="19"/>
      <c r="N15" s="19"/>
      <c r="O15" s="19">
        <v>0</v>
      </c>
      <c r="P15" s="19">
        <f t="shared" si="23"/>
        <v>0</v>
      </c>
      <c r="Q15" s="86" t="s">
        <v>13</v>
      </c>
      <c r="R15" s="86"/>
      <c r="S15" s="72"/>
      <c r="T15"/>
      <c r="U15"/>
      <c r="V15"/>
      <c r="W15"/>
      <c r="X15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</row>
    <row r="16" spans="1:50" x14ac:dyDescent="0.25">
      <c r="A16" s="4">
        <f t="shared" si="0"/>
        <v>0</v>
      </c>
      <c r="B16" s="4">
        <f t="shared" si="1"/>
        <v>0</v>
      </c>
      <c r="C16" s="4">
        <f t="shared" si="10"/>
        <v>0</v>
      </c>
      <c r="D16" s="4">
        <f t="shared" si="2"/>
        <v>0</v>
      </c>
      <c r="E16" s="5">
        <f t="shared" si="3"/>
        <v>0</v>
      </c>
      <c r="F16" s="9" t="e">
        <f t="shared" si="4"/>
        <v>#DIV/0!</v>
      </c>
      <c r="G16" s="9" t="e">
        <f t="shared" si="5"/>
        <v>#DIV/0!</v>
      </c>
      <c r="H16" s="9" t="e">
        <f t="shared" si="6"/>
        <v>#DIV/0!</v>
      </c>
      <c r="I16" s="14" t="e">
        <f>#REF!</f>
        <v>#REF!</v>
      </c>
      <c r="J16" s="4">
        <f t="shared" si="7"/>
        <v>0</v>
      </c>
      <c r="O16" s="21">
        <v>0</v>
      </c>
      <c r="P16" s="21">
        <f t="shared" si="23"/>
        <v>0</v>
      </c>
      <c r="Q16" s="77">
        <f t="shared" ref="Q16:Q20" si="25">P16/1.2</f>
        <v>0</v>
      </c>
      <c r="R16" s="78">
        <v>0</v>
      </c>
    </row>
    <row r="17" spans="1:26" s="81" customFormat="1" x14ac:dyDescent="0.25">
      <c r="A17" s="81">
        <f t="shared" si="0"/>
        <v>0</v>
      </c>
      <c r="B17" s="81">
        <f t="shared" si="1"/>
        <v>0</v>
      </c>
      <c r="C17" s="81">
        <f t="shared" si="10"/>
        <v>0</v>
      </c>
      <c r="D17" s="81">
        <f t="shared" si="2"/>
        <v>0</v>
      </c>
      <c r="E17" s="82">
        <f t="shared" si="3"/>
        <v>0</v>
      </c>
      <c r="F17" s="81" t="e">
        <f t="shared" si="4"/>
        <v>#DIV/0!</v>
      </c>
      <c r="G17" s="81" t="e">
        <f t="shared" si="5"/>
        <v>#DIV/0!</v>
      </c>
      <c r="H17" s="81" t="e">
        <f t="shared" si="6"/>
        <v>#DIV/0!</v>
      </c>
      <c r="I17" s="83" t="e">
        <f>#REF!</f>
        <v>#REF!</v>
      </c>
      <c r="J17" s="81">
        <f t="shared" si="7"/>
        <v>0</v>
      </c>
      <c r="O17" s="21">
        <v>0</v>
      </c>
      <c r="P17" s="21">
        <f t="shared" si="23"/>
        <v>0</v>
      </c>
      <c r="Q17" s="77">
        <f t="shared" si="25"/>
        <v>0</v>
      </c>
      <c r="R17" s="78">
        <v>0</v>
      </c>
      <c r="S17" s="84"/>
    </row>
    <row r="18" spans="1:26" s="81" customFormat="1" x14ac:dyDescent="0.25">
      <c r="A18" s="81">
        <f t="shared" si="0"/>
        <v>0</v>
      </c>
      <c r="B18" s="81">
        <f t="shared" si="1"/>
        <v>0</v>
      </c>
      <c r="C18" s="81">
        <f t="shared" si="10"/>
        <v>0</v>
      </c>
      <c r="D18" s="81">
        <f t="shared" ref="D18:D19" si="26">C18*1.2</f>
        <v>0</v>
      </c>
      <c r="E18" s="82">
        <f t="shared" ref="E18:E19" si="27">R18</f>
        <v>0</v>
      </c>
      <c r="F18" s="81" t="e">
        <f t="shared" ref="F18:F19" si="28">ROUND((E18/B18),0)</f>
        <v>#DIV/0!</v>
      </c>
      <c r="G18" s="81" t="e">
        <f t="shared" ref="G18:G19" si="29">ROUND((E18/C18),0)</f>
        <v>#DIV/0!</v>
      </c>
      <c r="H18" s="81" t="e">
        <f t="shared" ref="H18:H19" si="30">ROUND((E18/D18),0)</f>
        <v>#DIV/0!</v>
      </c>
      <c r="I18" s="83" t="e">
        <f>#REF!</f>
        <v>#REF!</v>
      </c>
      <c r="J18" s="81">
        <f t="shared" ref="J18:J19" si="31">S18</f>
        <v>0</v>
      </c>
      <c r="O18" s="21">
        <v>0</v>
      </c>
      <c r="P18" s="21">
        <f t="shared" si="23"/>
        <v>0</v>
      </c>
      <c r="Q18" s="77">
        <f t="shared" si="25"/>
        <v>0</v>
      </c>
      <c r="R18" s="78">
        <v>0</v>
      </c>
      <c r="S18" s="84"/>
    </row>
    <row r="19" spans="1:26" s="21" customFormat="1" x14ac:dyDescent="0.25">
      <c r="A19" s="22">
        <f t="shared" si="0"/>
        <v>0</v>
      </c>
      <c r="B19" s="22">
        <f t="shared" si="1"/>
        <v>0</v>
      </c>
      <c r="C19" s="22">
        <f t="shared" si="10"/>
        <v>0</v>
      </c>
      <c r="D19" s="22">
        <f t="shared" si="26"/>
        <v>0</v>
      </c>
      <c r="E19" s="23">
        <f t="shared" si="27"/>
        <v>0</v>
      </c>
      <c r="F19" s="22" t="e">
        <f t="shared" si="28"/>
        <v>#DIV/0!</v>
      </c>
      <c r="G19" s="22" t="e">
        <f t="shared" si="29"/>
        <v>#DIV/0!</v>
      </c>
      <c r="H19" s="22" t="e">
        <f t="shared" si="30"/>
        <v>#DIV/0!</v>
      </c>
      <c r="I19" s="24" t="e">
        <f>#REF!</f>
        <v>#REF!</v>
      </c>
      <c r="J19" s="22">
        <f t="shared" si="31"/>
        <v>0</v>
      </c>
      <c r="O19" s="21">
        <v>0</v>
      </c>
      <c r="P19" s="21">
        <f t="shared" si="23"/>
        <v>0</v>
      </c>
      <c r="Q19" s="77">
        <f t="shared" si="25"/>
        <v>0</v>
      </c>
      <c r="R19" s="78">
        <v>0</v>
      </c>
      <c r="S19" s="58"/>
    </row>
    <row r="20" spans="1:26" s="21" customFormat="1" x14ac:dyDescent="0.25">
      <c r="A20" s="22">
        <f t="shared" ref="A20" si="32">N20</f>
        <v>0</v>
      </c>
      <c r="B20" s="22">
        <f t="shared" ref="B20" si="33">Q20</f>
        <v>0</v>
      </c>
      <c r="C20" s="22">
        <f t="shared" ref="C20" si="34">B20*1.2</f>
        <v>0</v>
      </c>
      <c r="D20" s="22">
        <f t="shared" ref="D20" si="35">C20*1.2</f>
        <v>0</v>
      </c>
      <c r="E20" s="23">
        <f t="shared" ref="E20" si="36">R20</f>
        <v>0</v>
      </c>
      <c r="F20" s="22" t="e">
        <f t="shared" ref="F20" si="37">ROUND((E20/B20),0)</f>
        <v>#DIV/0!</v>
      </c>
      <c r="G20" s="22" t="e">
        <f t="shared" ref="G20" si="38">ROUND((E20/C20),0)</f>
        <v>#DIV/0!</v>
      </c>
      <c r="H20" s="22" t="e">
        <f t="shared" ref="H20" si="39">ROUND((E20/D20),0)</f>
        <v>#DIV/0!</v>
      </c>
      <c r="I20" s="24" t="e">
        <f>#REF!</f>
        <v>#REF!</v>
      </c>
      <c r="J20" s="22">
        <f t="shared" ref="J20" si="40">S20</f>
        <v>0</v>
      </c>
      <c r="O20" s="21">
        <v>0</v>
      </c>
      <c r="P20" s="21">
        <f t="shared" si="23"/>
        <v>0</v>
      </c>
      <c r="Q20" s="77">
        <f t="shared" si="25"/>
        <v>0</v>
      </c>
      <c r="R20" s="78">
        <v>0</v>
      </c>
      <c r="S20" s="58"/>
    </row>
    <row r="23" spans="1:26" ht="15.75" x14ac:dyDescent="0.25">
      <c r="N23" s="20" t="s">
        <v>34</v>
      </c>
      <c r="O23" s="20"/>
      <c r="P23" s="20"/>
      <c r="Q23" s="20"/>
      <c r="R23" s="20"/>
      <c r="S23" s="59"/>
    </row>
    <row r="24" spans="1:26" ht="15.75" x14ac:dyDescent="0.25">
      <c r="N24" s="89" t="s">
        <v>35</v>
      </c>
      <c r="O24" s="89"/>
      <c r="P24" s="89"/>
      <c r="Q24" s="89"/>
      <c r="R24" s="89"/>
      <c r="S24" s="90"/>
      <c r="T24" s="91"/>
      <c r="U24" s="91"/>
      <c r="V24" s="91"/>
      <c r="W24" s="91"/>
      <c r="X24" s="91"/>
      <c r="Y24" s="91"/>
      <c r="Z24" s="91"/>
    </row>
    <row r="25" spans="1:26" x14ac:dyDescent="0.25">
      <c r="N25" s="91" t="s">
        <v>40</v>
      </c>
      <c r="O25" s="91"/>
      <c r="P25" s="91"/>
      <c r="Q25" s="92"/>
      <c r="R25" s="91"/>
      <c r="S25" s="93"/>
      <c r="T25" s="91"/>
      <c r="U25" s="91"/>
      <c r="V25" s="91"/>
      <c r="W25" s="91"/>
      <c r="X25" s="91"/>
      <c r="Y25" s="91"/>
      <c r="Z25" s="91"/>
    </row>
    <row r="26" spans="1:26" ht="27.75" customHeight="1" thickBot="1" x14ac:dyDescent="0.35">
      <c r="R26" s="88" t="s">
        <v>36</v>
      </c>
      <c r="S26" s="88"/>
    </row>
    <row r="27" spans="1:26" x14ac:dyDescent="0.25">
      <c r="Q27" s="28"/>
      <c r="R27" s="29"/>
      <c r="S27" s="60"/>
      <c r="T27" s="31"/>
      <c r="U27" s="32"/>
    </row>
    <row r="28" spans="1:26" x14ac:dyDescent="0.25">
      <c r="Q28" s="33" t="s">
        <v>15</v>
      </c>
      <c r="R28" s="25"/>
      <c r="S28" s="61">
        <v>47300</v>
      </c>
      <c r="T28" s="26" t="s">
        <v>42</v>
      </c>
      <c r="U28" s="34"/>
    </row>
    <row r="29" spans="1:26" ht="45" x14ac:dyDescent="0.25">
      <c r="G29" s="6"/>
      <c r="H29" s="6"/>
      <c r="Q29" s="35" t="s">
        <v>16</v>
      </c>
      <c r="R29" s="25"/>
      <c r="S29" s="61">
        <v>2800</v>
      </c>
      <c r="T29" s="27"/>
      <c r="U29" s="34"/>
    </row>
    <row r="30" spans="1:26" x14ac:dyDescent="0.25">
      <c r="Q30" s="33" t="s">
        <v>17</v>
      </c>
      <c r="R30" s="25"/>
      <c r="S30" s="61">
        <f>S28-S29</f>
        <v>44500</v>
      </c>
      <c r="T30" s="27"/>
      <c r="U30" s="34"/>
    </row>
    <row r="31" spans="1:26" x14ac:dyDescent="0.25">
      <c r="Q31" s="33" t="s">
        <v>18</v>
      </c>
      <c r="R31" s="25"/>
      <c r="S31" s="61">
        <f>S29</f>
        <v>2800</v>
      </c>
      <c r="T31" s="27"/>
      <c r="U31" s="34"/>
    </row>
    <row r="32" spans="1:26" x14ac:dyDescent="0.25">
      <c r="G32" s="6"/>
      <c r="H32" s="6"/>
      <c r="I32" s="15"/>
      <c r="Q32" s="33" t="s">
        <v>19</v>
      </c>
      <c r="R32" s="36"/>
      <c r="S32" s="62">
        <f>T32-T33</f>
        <v>63</v>
      </c>
      <c r="T32" s="38">
        <v>2023</v>
      </c>
      <c r="U32" s="34"/>
    </row>
    <row r="33" spans="17:23" x14ac:dyDescent="0.25">
      <c r="Q33" s="33" t="s">
        <v>20</v>
      </c>
      <c r="R33" s="36"/>
      <c r="S33" s="62">
        <f>S34-S32</f>
        <v>-3</v>
      </c>
      <c r="T33" s="37">
        <v>1960</v>
      </c>
      <c r="U33" s="34"/>
      <c r="W33" s="85" t="s">
        <v>43</v>
      </c>
    </row>
    <row r="34" spans="17:23" x14ac:dyDescent="0.25">
      <c r="Q34" s="33" t="s">
        <v>21</v>
      </c>
      <c r="R34" s="36"/>
      <c r="S34" s="62">
        <v>60</v>
      </c>
      <c r="T34" s="37"/>
      <c r="U34" s="34"/>
    </row>
    <row r="35" spans="17:23" ht="30" x14ac:dyDescent="0.25">
      <c r="Q35" s="35" t="s">
        <v>32</v>
      </c>
      <c r="R35" s="36"/>
      <c r="S35" s="62">
        <f>(100-10)*63/60</f>
        <v>94.5</v>
      </c>
      <c r="T35" s="37"/>
      <c r="U35" s="34"/>
    </row>
    <row r="36" spans="17:23" x14ac:dyDescent="0.25">
      <c r="Q36" s="33"/>
      <c r="R36" s="39"/>
      <c r="S36" s="63">
        <f>S35%</f>
        <v>0.94499999999999995</v>
      </c>
      <c r="T36" s="40"/>
      <c r="U36" s="34"/>
      <c r="W36" t="s">
        <v>37</v>
      </c>
    </row>
    <row r="37" spans="17:23" x14ac:dyDescent="0.25">
      <c r="Q37" s="33" t="s">
        <v>22</v>
      </c>
      <c r="R37" s="25"/>
      <c r="S37" s="61">
        <f>S31*S36</f>
        <v>2646</v>
      </c>
      <c r="T37" s="27"/>
      <c r="U37" s="34"/>
      <c r="W37" t="s">
        <v>38</v>
      </c>
    </row>
    <row r="38" spans="17:23" x14ac:dyDescent="0.25">
      <c r="Q38" s="33" t="s">
        <v>23</v>
      </c>
      <c r="R38" s="25"/>
      <c r="S38" s="61">
        <f>S31-S37</f>
        <v>154</v>
      </c>
      <c r="T38" s="27"/>
      <c r="U38" s="34"/>
      <c r="W38" t="s">
        <v>39</v>
      </c>
    </row>
    <row r="39" spans="17:23" x14ac:dyDescent="0.25">
      <c r="Q39" s="33" t="s">
        <v>17</v>
      </c>
      <c r="R39" s="25"/>
      <c r="S39" s="61">
        <f>S30</f>
        <v>44500</v>
      </c>
      <c r="T39" s="27"/>
      <c r="U39" s="34"/>
    </row>
    <row r="40" spans="17:23" x14ac:dyDescent="0.25">
      <c r="Q40" s="33"/>
      <c r="R40" s="25"/>
      <c r="S40" s="61"/>
      <c r="T40" s="27"/>
      <c r="U40" s="34"/>
    </row>
    <row r="41" spans="17:23" x14ac:dyDescent="0.25">
      <c r="Q41" s="50" t="s">
        <v>24</v>
      </c>
      <c r="R41" s="51"/>
      <c r="S41" s="64">
        <f>S39+S38</f>
        <v>44654</v>
      </c>
      <c r="T41" s="27"/>
      <c r="U41" s="34"/>
    </row>
    <row r="42" spans="17:23" ht="15.75" thickBot="1" x14ac:dyDescent="0.3">
      <c r="Q42" s="50"/>
      <c r="R42" s="52"/>
      <c r="S42" s="65"/>
      <c r="T42" s="37"/>
      <c r="U42" s="34"/>
    </row>
    <row r="43" spans="17:23" x14ac:dyDescent="0.25">
      <c r="Q43" s="53" t="s">
        <v>41</v>
      </c>
      <c r="R43" s="54"/>
      <c r="S43" s="66">
        <v>568</v>
      </c>
      <c r="T43" s="56" t="s">
        <v>31</v>
      </c>
      <c r="U43" s="57"/>
    </row>
    <row r="44" spans="17:23" x14ac:dyDescent="0.25">
      <c r="Q44" s="33" t="s">
        <v>25</v>
      </c>
      <c r="R44" s="41"/>
      <c r="S44" s="67">
        <f>S41*S43+T47</f>
        <v>25363472</v>
      </c>
      <c r="T44" s="37"/>
      <c r="U44" s="34"/>
    </row>
    <row r="45" spans="17:23" x14ac:dyDescent="0.25">
      <c r="Q45" s="33" t="s">
        <v>33</v>
      </c>
      <c r="R45" s="41"/>
      <c r="S45" s="67"/>
      <c r="T45" s="37"/>
      <c r="U45" s="34"/>
    </row>
    <row r="46" spans="17:23" x14ac:dyDescent="0.25">
      <c r="Q46" s="46" t="s">
        <v>44</v>
      </c>
      <c r="R46" s="41"/>
      <c r="S46" s="67">
        <f>S44+S45</f>
        <v>25363472</v>
      </c>
      <c r="T46" s="37"/>
      <c r="U46" s="55"/>
      <c r="V46" s="6"/>
    </row>
    <row r="47" spans="17:23" x14ac:dyDescent="0.25">
      <c r="Q47" s="33" t="s">
        <v>26</v>
      </c>
      <c r="R47" s="42"/>
      <c r="S47" s="68">
        <f>S46*0.9</f>
        <v>22827124.800000001</v>
      </c>
      <c r="T47" s="37"/>
      <c r="U47" s="34"/>
    </row>
    <row r="48" spans="17:23" x14ac:dyDescent="0.25">
      <c r="Q48" s="33" t="s">
        <v>27</v>
      </c>
      <c r="R48" s="42"/>
      <c r="S48" s="68">
        <f>S46*0.8</f>
        <v>20290777.600000001</v>
      </c>
      <c r="T48" s="43"/>
      <c r="U48" s="34"/>
    </row>
    <row r="49" spans="17:21" x14ac:dyDescent="0.25">
      <c r="Q49" s="33"/>
      <c r="R49" s="42"/>
      <c r="S49" s="69"/>
      <c r="T49" s="37"/>
      <c r="U49" s="34"/>
    </row>
    <row r="50" spans="17:21" ht="15.75" thickBot="1" x14ac:dyDescent="0.3">
      <c r="Q50" s="33" t="s">
        <v>28</v>
      </c>
      <c r="R50" s="42"/>
      <c r="S50" s="68">
        <f>S29*S43</f>
        <v>1590400</v>
      </c>
      <c r="T50" s="43"/>
      <c r="U50" s="34"/>
    </row>
    <row r="51" spans="17:21" x14ac:dyDescent="0.25">
      <c r="Q51" s="28" t="s">
        <v>29</v>
      </c>
      <c r="R51" s="29"/>
      <c r="S51" s="70"/>
      <c r="T51" s="30"/>
      <c r="U51" s="32"/>
    </row>
    <row r="52" spans="17:21" x14ac:dyDescent="0.25">
      <c r="Q52" s="45" t="s">
        <v>30</v>
      </c>
      <c r="R52" s="44"/>
      <c r="S52" s="68">
        <f>S44*0.025/12</f>
        <v>52840.566666666673</v>
      </c>
      <c r="T52" s="43"/>
      <c r="U52" s="34"/>
    </row>
    <row r="53" spans="17:21" ht="9.75" customHeight="1" thickBot="1" x14ac:dyDescent="0.3">
      <c r="Q53" s="47"/>
      <c r="R53" s="48"/>
      <c r="S53" s="71"/>
      <c r="T53" s="48"/>
      <c r="U53" s="49"/>
    </row>
  </sheetData>
  <mergeCells count="3">
    <mergeCell ref="Q15:R15"/>
    <mergeCell ref="Q3:R3"/>
    <mergeCell ref="R26:S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X27" sqref="X2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Y18" sqref="Y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>
      <selection activeCell="B23" sqref="B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5" sqref="G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2023-11-01T05:44:50Z</dcterms:modified>
</cp:coreProperties>
</file>