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onalee Maruti Kawade\"/>
    </mc:Choice>
  </mc:AlternateContent>
  <xr:revisionPtr revIDLastSave="0" documentId="13_ncr:1_{DA997804-6DAF-47BA-BD6E-9463476D0E9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Q23" i="4" l="1"/>
  <c r="Q8" i="4"/>
  <c r="J19" i="4"/>
  <c r="I18" i="4"/>
  <c r="Q22" i="4" l="1"/>
  <c r="O20" i="4"/>
  <c r="P10" i="4" l="1"/>
  <c r="Q10" i="4" l="1"/>
  <c r="Q11" i="4"/>
  <c r="Q12" i="4"/>
  <c r="Q13" i="4"/>
  <c r="Q14" i="4"/>
  <c r="Q15" i="4"/>
  <c r="Q9" i="4"/>
  <c r="P9" i="4"/>
  <c r="P8" i="4"/>
  <c r="H21" i="4"/>
  <c r="I19" i="4"/>
  <c r="P12" i="4" l="1"/>
  <c r="P11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<sst xmlns="http://schemas.openxmlformats.org/spreadsheetml/2006/main" count="35" uniqueCount="27">
  <si>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</si>
  <si>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</si>
  <si>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</si>
  <si>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</si>
  <si>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</si>
  <si>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</si>
  <si>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</si>
  <si>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</si>
  <si>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</si>
  <si>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</si>
  <si>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</si>
  <si>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</si>
  <si>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</si>
  <si>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104, 1st floor, A wing Rizvi Utopia, kalina, santacurz east</t>
  </si>
  <si>
    <t>part oc -2020</t>
  </si>
  <si>
    <t>bua</t>
  </si>
  <si>
    <t>agreeemnt - 23.10.23 - 1.21 cr</t>
  </si>
  <si>
    <t>rate</t>
  </si>
  <si>
    <t>fmv</t>
  </si>
  <si>
    <t>rizvi utopia</t>
  </si>
  <si>
    <t>15.09.23</t>
  </si>
  <si>
    <t>06.03.23</t>
  </si>
  <si>
    <t>25.08.22</t>
  </si>
  <si>
    <t>mca</t>
  </si>
  <si>
    <t>25000/- on ca</t>
  </si>
  <si>
    <t>surround by slum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</si>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</sst>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373229</xdr:colOff>
      <xdr:row>46</xdr:row>
      <xdr:rowOff>86896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8CF2A1-62EE-4573-BA1A-61981FDDF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565229" cy="8392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278306</xdr:colOff>
      <xdr:row>46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88E25-C1F8-4643-9244-739BBDB2E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908706" cy="764011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248876</xdr:colOff>
      <xdr:row>47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77059-4610-4271-A132-106D7E9A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83276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477337</xdr:colOff>
      <xdr:row>40</xdr:row>
      <xdr:rowOff>10517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99FFF3-B7F0-4B1F-A16D-A519F2004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792537" cy="71066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583148</xdr:colOff>
      <xdr:row>48</xdr:row>
      <xdr:rowOff>67774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9F29D5-3E8B-4C37-BFAF-C63597BEE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213548" cy="7878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401722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DC1224-2D2A-40F0-90CD-3939C2723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984122" cy="897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E1517E-EA09-40E0-8D12-AE69AA684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AF8AA7-30EE-4718-9921-6A3D74108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34190C-8C09-4D75-AA01-283982ECE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31" sqref="T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1000</v>
      </c>
      <c r="C2" s="4">
        <f>B2*1.1</f>
        <v>1100</v>
      </c>
      <c r="D2" s="4">
        <f t="shared" ref="D2:D13" si="2">C2*1.2</f>
        <v>1320</v>
      </c>
      <c r="E2" s="5">
        <f t="shared" ref="E2:E13" si="3">R2</f>
        <v>30700000</v>
      </c>
      <c r="F2" s="10">
        <f t="shared" ref="F2:F13" si="4">ROUND((E2/B2),0)</f>
        <v>30700</v>
      </c>
      <c r="G2" s="10">
        <f t="shared" ref="G2:G13" si="5">ROUND((E2/C2),0)</f>
        <v>27909</v>
      </c>
      <c r="H2" s="10">
        <f t="shared" ref="H2:H13" si="6">ROUND((E2/D2),0)</f>
        <v>23258</v>
      </c>
      <c r="I2" s="4" t="e">
        <f>#REF!</f>
        <v>#REF!</v>
      </c>
      <c r="J2" s="4" t="str">
        <f t="shared" ref="J2:J13" si="7">S2</f>
        <v>rizvi utopia</v>
      </c>
      <c r="O2">
        <v>0</v>
      </c>
      <c r="P2">
        <f t="shared" ref="P2:P12" si="8">O2/1.2</f>
        <v>0</v>
      </c>
      <c r="Q2">
        <v>1000</v>
      </c>
      <c r="R2" s="2">
        <v>30700000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675</v>
      </c>
      <c r="C3" s="4">
        <f t="shared" ref="C3:C15" si="9">B3*1.1</f>
        <v>742.50000000000011</v>
      </c>
      <c r="D3" s="4">
        <f t="shared" si="2"/>
        <v>891.00000000000011</v>
      </c>
      <c r="E3" s="15">
        <f t="shared" si="3"/>
        <v>20300000</v>
      </c>
      <c r="F3" s="10">
        <f t="shared" si="4"/>
        <v>30074</v>
      </c>
      <c r="G3" s="10">
        <f t="shared" si="5"/>
        <v>27340</v>
      </c>
      <c r="H3" s="10">
        <f t="shared" si="6"/>
        <v>22783</v>
      </c>
      <c r="I3" s="4" t="e">
        <f>#REF!</f>
        <v>#REF!</v>
      </c>
      <c r="J3" s="4" t="str">
        <f t="shared" si="7"/>
        <v>rizvi utopia</v>
      </c>
      <c r="O3">
        <v>0</v>
      </c>
      <c r="P3">
        <f t="shared" si="8"/>
        <v>0</v>
      </c>
      <c r="Q3">
        <v>675</v>
      </c>
      <c r="R3" s="2">
        <v>20300000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750</v>
      </c>
      <c r="C4" s="4">
        <f t="shared" si="9"/>
        <v>825.00000000000011</v>
      </c>
      <c r="D4" s="4">
        <f t="shared" si="2"/>
        <v>990.00000000000011</v>
      </c>
      <c r="E4" s="15">
        <f t="shared" si="3"/>
        <v>16500000</v>
      </c>
      <c r="F4" s="10">
        <f t="shared" si="4"/>
        <v>22000</v>
      </c>
      <c r="G4" s="16">
        <f t="shared" si="5"/>
        <v>20000</v>
      </c>
      <c r="H4" s="10">
        <f t="shared" si="6"/>
        <v>16667</v>
      </c>
      <c r="I4" s="4" t="e">
        <f>#REF!</f>
        <v>#REF!</v>
      </c>
      <c r="J4" s="4" t="str">
        <f t="shared" si="7"/>
        <v>rizvi utopia</v>
      </c>
      <c r="O4">
        <v>0</v>
      </c>
      <c r="P4">
        <f t="shared" si="8"/>
        <v>0</v>
      </c>
      <c r="Q4">
        <v>750</v>
      </c>
      <c r="R4" s="2">
        <v>16500000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806</v>
      </c>
      <c r="C5" s="4">
        <f t="shared" si="9"/>
        <v>886.6</v>
      </c>
      <c r="D5" s="4">
        <f t="shared" si="2"/>
        <v>1063.92</v>
      </c>
      <c r="E5" s="15">
        <f t="shared" si="3"/>
        <v>18000000</v>
      </c>
      <c r="F5" s="10">
        <f t="shared" si="4"/>
        <v>22333</v>
      </c>
      <c r="G5" s="16">
        <f t="shared" si="5"/>
        <v>20302</v>
      </c>
      <c r="H5" s="10">
        <f t="shared" si="6"/>
        <v>16919</v>
      </c>
      <c r="I5" s="4" t="e">
        <f>#REF!</f>
        <v>#REF!</v>
      </c>
      <c r="J5" s="4" t="str">
        <f t="shared" si="7"/>
        <v>rizvi utopia</v>
      </c>
      <c r="O5">
        <v>0</v>
      </c>
      <c r="P5">
        <f t="shared" si="8"/>
        <v>0</v>
      </c>
      <c r="Q5">
        <v>806</v>
      </c>
      <c r="R5" s="2">
        <v>18000000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675</v>
      </c>
      <c r="C6" s="4">
        <f t="shared" si="9"/>
        <v>742.50000000000011</v>
      </c>
      <c r="D6" s="4">
        <f t="shared" si="2"/>
        <v>891.00000000000011</v>
      </c>
      <c r="E6" s="15">
        <f t="shared" si="3"/>
        <v>20200000</v>
      </c>
      <c r="F6" s="10">
        <f t="shared" si="4"/>
        <v>29926</v>
      </c>
      <c r="G6" s="10">
        <f t="shared" si="5"/>
        <v>27205</v>
      </c>
      <c r="H6" s="10">
        <f t="shared" si="6"/>
        <v>22671</v>
      </c>
      <c r="I6" s="4" t="e">
        <f>#REF!</f>
        <v>#REF!</v>
      </c>
      <c r="J6" s="4" t="str">
        <f t="shared" si="7"/>
        <v>rizvi utopia</v>
      </c>
      <c r="O6">
        <v>0</v>
      </c>
      <c r="P6">
        <f t="shared" si="8"/>
        <v>0</v>
      </c>
      <c r="Q6">
        <v>675</v>
      </c>
      <c r="R6" s="2">
        <v>20200000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716</v>
      </c>
      <c r="C7" s="4">
        <f t="shared" si="9"/>
        <v>787.6</v>
      </c>
      <c r="D7" s="4">
        <f t="shared" si="2"/>
        <v>945.12</v>
      </c>
      <c r="E7" s="15">
        <f t="shared" si="3"/>
        <v>17500000</v>
      </c>
      <c r="F7" s="10">
        <f t="shared" si="4"/>
        <v>24441</v>
      </c>
      <c r="G7" s="16">
        <f t="shared" si="5"/>
        <v>22219</v>
      </c>
      <c r="H7" s="10">
        <f t="shared" si="6"/>
        <v>18516</v>
      </c>
      <c r="I7" s="4" t="e">
        <f>#REF!</f>
        <v>#REF!</v>
      </c>
      <c r="J7" s="4" t="str">
        <f t="shared" si="7"/>
        <v>rizvi utopia</v>
      </c>
      <c r="O7">
        <v>0</v>
      </c>
      <c r="P7">
        <f t="shared" si="8"/>
        <v>0</v>
      </c>
      <c r="Q7">
        <v>716</v>
      </c>
      <c r="R7" s="2">
        <v>17500000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1015.3387636363636</v>
      </c>
      <c r="C8" s="4">
        <f t="shared" si="9"/>
        <v>1116.87264</v>
      </c>
      <c r="D8" s="4">
        <f t="shared" si="2"/>
        <v>1340.2471680000001</v>
      </c>
      <c r="E8" s="15">
        <f t="shared" si="3"/>
        <v>18100000</v>
      </c>
      <c r="F8" s="10">
        <f t="shared" si="4"/>
        <v>17827</v>
      </c>
      <c r="G8" s="10">
        <f t="shared" si="5"/>
        <v>16206</v>
      </c>
      <c r="H8" s="10">
        <f t="shared" si="6"/>
        <v>13505</v>
      </c>
      <c r="I8" s="4" t="e">
        <f>#REF!</f>
        <v>#REF!</v>
      </c>
      <c r="J8" s="4">
        <f t="shared" si="7"/>
        <v>6</v>
      </c>
      <c r="O8">
        <v>0</v>
      </c>
      <c r="P8">
        <f>103.76*10.764</f>
        <v>1116.87264</v>
      </c>
      <c r="Q8">
        <f>P8/1.1</f>
        <v>1015.3387636363636</v>
      </c>
      <c r="R8" s="2">
        <v>18100000</v>
      </c>
      <c r="S8" s="8">
        <v>6</v>
      </c>
      <c r="T8" s="8" t="s">
        <v>20</v>
      </c>
    </row>
    <row r="9" spans="1:20" x14ac:dyDescent="0.25">
      <c r="A9" s="4">
        <f t="shared" si="0"/>
        <v>0</v>
      </c>
      <c r="B9" s="4">
        <f t="shared" si="1"/>
        <v>786.26127272727251</v>
      </c>
      <c r="C9" s="4">
        <f t="shared" si="9"/>
        <v>864.88739999999984</v>
      </c>
      <c r="D9" s="4">
        <f t="shared" si="2"/>
        <v>1037.8648799999999</v>
      </c>
      <c r="E9" s="15">
        <f t="shared" si="3"/>
        <v>16292000</v>
      </c>
      <c r="F9" s="10">
        <f t="shared" si="4"/>
        <v>20721</v>
      </c>
      <c r="G9" s="16">
        <f t="shared" si="5"/>
        <v>18837</v>
      </c>
      <c r="H9" s="10">
        <f t="shared" si="6"/>
        <v>15698</v>
      </c>
      <c r="I9" s="4" t="e">
        <f>#REF!</f>
        <v>#REF!</v>
      </c>
      <c r="J9" s="4">
        <f t="shared" si="7"/>
        <v>3</v>
      </c>
      <c r="O9">
        <v>0</v>
      </c>
      <c r="P9">
        <f>80.35*10.764</f>
        <v>864.88739999999984</v>
      </c>
      <c r="Q9">
        <f>P9/1.1</f>
        <v>786.26127272727251</v>
      </c>
      <c r="R9" s="2">
        <v>16292000</v>
      </c>
      <c r="S9" s="8">
        <v>3</v>
      </c>
      <c r="T9" s="8" t="s">
        <v>21</v>
      </c>
    </row>
    <row r="10" spans="1:20" x14ac:dyDescent="0.25">
      <c r="A10" s="4">
        <f t="shared" si="0"/>
        <v>0</v>
      </c>
      <c r="B10" s="4">
        <f t="shared" si="1"/>
        <v>716.19741818181808</v>
      </c>
      <c r="C10" s="4">
        <f t="shared" si="9"/>
        <v>787.81715999999994</v>
      </c>
      <c r="D10" s="4">
        <f t="shared" si="2"/>
        <v>945.38059199999987</v>
      </c>
      <c r="E10" s="15">
        <f t="shared" si="3"/>
        <v>13500000</v>
      </c>
      <c r="F10" s="10">
        <f t="shared" si="4"/>
        <v>18850</v>
      </c>
      <c r="G10" s="10">
        <f t="shared" si="5"/>
        <v>17136</v>
      </c>
      <c r="H10" s="10">
        <f t="shared" si="6"/>
        <v>14280</v>
      </c>
      <c r="I10" s="4" t="e">
        <f>#REF!</f>
        <v>#REF!</v>
      </c>
      <c r="J10" s="4">
        <f t="shared" si="7"/>
        <v>4</v>
      </c>
      <c r="O10">
        <v>0</v>
      </c>
      <c r="P10">
        <f>73.19*10.764</f>
        <v>787.81715999999994</v>
      </c>
      <c r="Q10">
        <f t="shared" ref="Q10:Q15" si="10">P10/1.1</f>
        <v>716.19741818181808</v>
      </c>
      <c r="R10" s="2">
        <v>13500000</v>
      </c>
      <c r="S10" s="8">
        <v>4</v>
      </c>
      <c r="T10" s="8" t="s">
        <v>22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26</v>
      </c>
      <c r="H18">
        <v>716</v>
      </c>
      <c r="I18">
        <f>66.54*10.764</f>
        <v>716.23656000000005</v>
      </c>
    </row>
    <row r="19" spans="7:24" x14ac:dyDescent="0.25">
      <c r="G19" t="s">
        <v>15</v>
      </c>
      <c r="H19">
        <v>788</v>
      </c>
      <c r="I19">
        <f>73.19*10.764</f>
        <v>787.81715999999994</v>
      </c>
      <c r="J19">
        <f>I19/I18</f>
        <v>1.0999398857829876</v>
      </c>
    </row>
    <row r="20" spans="7:24" x14ac:dyDescent="0.25">
      <c r="G20" t="s">
        <v>17</v>
      </c>
      <c r="H20">
        <v>21000</v>
      </c>
      <c r="O20">
        <f>H19/Q20</f>
        <v>1.1743666169895679</v>
      </c>
      <c r="P20" t="s">
        <v>23</v>
      </c>
      <c r="Q20">
        <v>671</v>
      </c>
    </row>
    <row r="21" spans="7:24" x14ac:dyDescent="0.25">
      <c r="G21" t="s">
        <v>18</v>
      </c>
      <c r="H21">
        <f>H20*H19</f>
        <v>16548000</v>
      </c>
      <c r="Q21">
        <v>25000</v>
      </c>
    </row>
    <row r="22" spans="7:24" x14ac:dyDescent="0.25">
      <c r="G22" s="6"/>
      <c r="H22" s="6"/>
      <c r="Q22">
        <f>Q21*Q20</f>
        <v>16775000</v>
      </c>
    </row>
    <row r="23" spans="7:24" x14ac:dyDescent="0.25">
      <c r="Q23">
        <f>Q22/H19</f>
        <v>21288.071065989847</v>
      </c>
    </row>
    <row r="24" spans="7:24" x14ac:dyDescent="0.25">
      <c r="H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2" zoomScale="85" zoomScaleNormal="85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2023-11-04T11:17:57Z</dcterms:modified>
</cp:coreProperties>
</file>