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Pancham Raghunath Singh -Umariya\"/>
    </mc:Choice>
  </mc:AlternateContent>
  <xr:revisionPtr revIDLastSave="0" documentId="13_ncr:1_{F669FF99-5EB9-442C-A977-A9E77DCBB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4" r:id="rId1"/>
    <sheet name="Sheet1" sheetId="50" r:id="rId2"/>
    <sheet name="Sheet2" sheetId="51" r:id="rId3"/>
    <sheet name="Sheet3" sheetId="52" r:id="rId4"/>
    <sheet name="Sheet4" sheetId="53" r:id="rId5"/>
  </sheets>
  <calcPr calcId="191029"/>
</workbook>
</file>

<file path=xl/calcChain.xml><?xml version="1.0" encoding="utf-8"?>
<calcChain xmlns="http://schemas.openxmlformats.org/spreadsheetml/2006/main">
  <c r="T64" i="4" l="1"/>
  <c r="T63" i="4"/>
  <c r="T62" i="4"/>
  <c r="T61" i="4"/>
  <c r="Q66" i="4" l="1"/>
  <c r="H2" i="4"/>
  <c r="N71" i="4"/>
  <c r="N70" i="4"/>
  <c r="N69" i="4"/>
  <c r="N72" i="4" s="1"/>
  <c r="Q64" i="4"/>
  <c r="Q63" i="4"/>
  <c r="Q62" i="4"/>
  <c r="Q61" i="4"/>
  <c r="P64" i="4"/>
  <c r="P63" i="4"/>
  <c r="P62" i="4"/>
  <c r="P61" i="4"/>
  <c r="O64" i="4"/>
  <c r="O63" i="4"/>
  <c r="O62" i="4"/>
  <c r="O61" i="4"/>
  <c r="N64" i="4"/>
  <c r="N63" i="4"/>
  <c r="N62" i="4"/>
  <c r="N61" i="4"/>
  <c r="F64" i="4"/>
  <c r="F62" i="4"/>
  <c r="F41" i="4"/>
  <c r="F54" i="4"/>
  <c r="L49" i="4" l="1"/>
  <c r="E47" i="4" l="1"/>
  <c r="L48" i="4"/>
  <c r="P48" i="4" s="1"/>
  <c r="P49" i="4" s="1"/>
  <c r="P51" i="4" s="1"/>
  <c r="K46" i="4"/>
  <c r="K47" i="4"/>
  <c r="K45" i="4"/>
  <c r="H48" i="4"/>
  <c r="I48" i="4" s="1"/>
  <c r="C8" i="4" l="1"/>
  <c r="C2" i="4"/>
  <c r="K48" i="4"/>
  <c r="K2" i="4"/>
  <c r="J2" i="4"/>
  <c r="C44" i="4" l="1"/>
  <c r="C50" i="4" s="1"/>
  <c r="C39" i="4"/>
  <c r="C49" i="4" s="1"/>
  <c r="O33" i="4"/>
  <c r="H33" i="4"/>
  <c r="I33" i="4" s="1"/>
  <c r="O32" i="4"/>
  <c r="H32" i="4"/>
  <c r="I32" i="4" s="1"/>
  <c r="O31" i="4"/>
  <c r="H31" i="4"/>
  <c r="I31" i="4" s="1"/>
  <c r="O30" i="4"/>
  <c r="H30" i="4"/>
  <c r="I30" i="4" s="1"/>
  <c r="O29" i="4"/>
  <c r="H29" i="4"/>
  <c r="I29" i="4" s="1"/>
  <c r="O28" i="4"/>
  <c r="H28" i="4"/>
  <c r="I28" i="4" s="1"/>
  <c r="O27" i="4"/>
  <c r="H27" i="4"/>
  <c r="I27" i="4" s="1"/>
  <c r="O26" i="4"/>
  <c r="H26" i="4"/>
  <c r="I26" i="4" s="1"/>
  <c r="O25" i="4"/>
  <c r="H25" i="4"/>
  <c r="I25" i="4" s="1"/>
  <c r="O24" i="4"/>
  <c r="H24" i="4"/>
  <c r="I24" i="4" s="1"/>
  <c r="O23" i="4"/>
  <c r="H23" i="4"/>
  <c r="I23" i="4" s="1"/>
  <c r="O22" i="4"/>
  <c r="H22" i="4"/>
  <c r="I22" i="4" s="1"/>
  <c r="O21" i="4"/>
  <c r="H21" i="4"/>
  <c r="I21" i="4" s="1"/>
  <c r="O20" i="4"/>
  <c r="H20" i="4"/>
  <c r="I20" i="4" s="1"/>
  <c r="O19" i="4"/>
  <c r="H19" i="4"/>
  <c r="I19" i="4" s="1"/>
  <c r="O18" i="4"/>
  <c r="H18" i="4"/>
  <c r="I18" i="4" s="1"/>
  <c r="O17" i="4"/>
  <c r="H17" i="4"/>
  <c r="I17" i="4" s="1"/>
  <c r="O16" i="4"/>
  <c r="H16" i="4"/>
  <c r="I16" i="4" s="1"/>
  <c r="O15" i="4"/>
  <c r="H15" i="4"/>
  <c r="I15" i="4" s="1"/>
  <c r="O14" i="4"/>
  <c r="H14" i="4"/>
  <c r="I14" i="4" s="1"/>
  <c r="O13" i="4"/>
  <c r="H13" i="4"/>
  <c r="I13" i="4" s="1"/>
  <c r="O12" i="4"/>
  <c r="H12" i="4"/>
  <c r="I12" i="4" s="1"/>
  <c r="O11" i="4"/>
  <c r="H11" i="4"/>
  <c r="I11" i="4" s="1"/>
  <c r="O10" i="4"/>
  <c r="H10" i="4"/>
  <c r="I10" i="4" s="1"/>
  <c r="O9" i="4"/>
  <c r="H9" i="4"/>
  <c r="I9" i="4" s="1"/>
  <c r="O8" i="4"/>
  <c r="H8" i="4"/>
  <c r="I8" i="4" s="1"/>
  <c r="C4" i="4"/>
  <c r="C47" i="4" s="1"/>
  <c r="L2" i="4"/>
  <c r="J24" i="4" l="1"/>
  <c r="K24" i="4" s="1"/>
  <c r="L24" i="4" s="1"/>
  <c r="N24" i="4" s="1"/>
  <c r="J10" i="4"/>
  <c r="K10" i="4" s="1"/>
  <c r="L10" i="4" s="1"/>
  <c r="N10" i="4" s="1"/>
  <c r="M10" i="4" s="1"/>
  <c r="J28" i="4"/>
  <c r="K28" i="4" s="1"/>
  <c r="L28" i="4" s="1"/>
  <c r="N28" i="4" s="1"/>
  <c r="M28" i="4" s="1"/>
  <c r="J16" i="4"/>
  <c r="K16" i="4" s="1"/>
  <c r="L16" i="4" s="1"/>
  <c r="N16" i="4" s="1"/>
  <c r="M16" i="4" s="1"/>
  <c r="J32" i="4"/>
  <c r="K32" i="4" s="1"/>
  <c r="L32" i="4" s="1"/>
  <c r="N32" i="4" s="1"/>
  <c r="M32" i="4" s="1"/>
  <c r="J11" i="4"/>
  <c r="K11" i="4" s="1"/>
  <c r="L11" i="4" s="1"/>
  <c r="N11" i="4" s="1"/>
  <c r="M11" i="4" s="1"/>
  <c r="J20" i="4"/>
  <c r="K20" i="4" s="1"/>
  <c r="L20" i="4" s="1"/>
  <c r="N20" i="4" s="1"/>
  <c r="J14" i="4"/>
  <c r="K14" i="4" s="1"/>
  <c r="L14" i="4" s="1"/>
  <c r="N14" i="4" s="1"/>
  <c r="M14" i="4" s="1"/>
  <c r="J12" i="4"/>
  <c r="K12" i="4" s="1"/>
  <c r="L12" i="4" s="1"/>
  <c r="N12" i="4" s="1"/>
  <c r="M12" i="4" s="1"/>
  <c r="J17" i="4"/>
  <c r="K17" i="4" s="1"/>
  <c r="L17" i="4" s="1"/>
  <c r="N17" i="4" s="1"/>
  <c r="M17" i="4" s="1"/>
  <c r="J21" i="4"/>
  <c r="K21" i="4" s="1"/>
  <c r="L21" i="4" s="1"/>
  <c r="N21" i="4" s="1"/>
  <c r="M21" i="4" s="1"/>
  <c r="J25" i="4"/>
  <c r="K25" i="4" s="1"/>
  <c r="L25" i="4" s="1"/>
  <c r="N25" i="4" s="1"/>
  <c r="M25" i="4" s="1"/>
  <c r="J29" i="4"/>
  <c r="K29" i="4" s="1"/>
  <c r="L29" i="4" s="1"/>
  <c r="N29" i="4" s="1"/>
  <c r="M29" i="4" s="1"/>
  <c r="J33" i="4"/>
  <c r="K33" i="4" s="1"/>
  <c r="L33" i="4" s="1"/>
  <c r="N33" i="4" s="1"/>
  <c r="J15" i="4"/>
  <c r="K15" i="4" s="1"/>
  <c r="L15" i="4" s="1"/>
  <c r="N15" i="4" s="1"/>
  <c r="M15" i="4" s="1"/>
  <c r="J19" i="4"/>
  <c r="K19" i="4" s="1"/>
  <c r="L19" i="4" s="1"/>
  <c r="N19" i="4" s="1"/>
  <c r="M19" i="4" s="1"/>
  <c r="J23" i="4"/>
  <c r="K23" i="4" s="1"/>
  <c r="L23" i="4" s="1"/>
  <c r="N23" i="4" s="1"/>
  <c r="J27" i="4"/>
  <c r="K27" i="4" s="1"/>
  <c r="L27" i="4" s="1"/>
  <c r="N27" i="4" s="1"/>
  <c r="M27" i="4" s="1"/>
  <c r="J31" i="4"/>
  <c r="K31" i="4" s="1"/>
  <c r="L31" i="4" s="1"/>
  <c r="N31" i="4" s="1"/>
  <c r="J13" i="4"/>
  <c r="K13" i="4" s="1"/>
  <c r="L13" i="4" s="1"/>
  <c r="N13" i="4" s="1"/>
  <c r="M13" i="4" s="1"/>
  <c r="J18" i="4"/>
  <c r="K18" i="4" s="1"/>
  <c r="L18" i="4" s="1"/>
  <c r="N18" i="4" s="1"/>
  <c r="M18" i="4" s="1"/>
  <c r="J22" i="4"/>
  <c r="K22" i="4" s="1"/>
  <c r="L22" i="4" s="1"/>
  <c r="N22" i="4" s="1"/>
  <c r="M22" i="4" s="1"/>
  <c r="J26" i="4"/>
  <c r="K26" i="4" s="1"/>
  <c r="L26" i="4" s="1"/>
  <c r="N26" i="4" s="1"/>
  <c r="M26" i="4" s="1"/>
  <c r="J30" i="4"/>
  <c r="K30" i="4" s="1"/>
  <c r="L30" i="4" s="1"/>
  <c r="N30" i="4" s="1"/>
  <c r="M30" i="4" s="1"/>
  <c r="J9" i="4"/>
  <c r="K9" i="4" s="1"/>
  <c r="L9" i="4" s="1"/>
  <c r="N9" i="4" s="1"/>
  <c r="M9" i="4" s="1"/>
  <c r="J8" i="4"/>
  <c r="K8" i="4" s="1"/>
  <c r="L8" i="4" s="1"/>
  <c r="M20" i="4"/>
  <c r="M23" i="4"/>
  <c r="M24" i="4"/>
  <c r="M31" i="4"/>
  <c r="M33" i="4"/>
  <c r="O34" i="4"/>
  <c r="C54" i="4" s="1"/>
  <c r="G45" i="4" l="1"/>
  <c r="G46" i="4" s="1"/>
  <c r="F45" i="4"/>
  <c r="F47" i="4" s="1"/>
  <c r="N8" i="4"/>
  <c r="M8" i="4" s="1"/>
  <c r="M34" i="4" s="1"/>
  <c r="N34" i="4" l="1"/>
  <c r="L3" i="4" s="1"/>
  <c r="L4" i="4" s="1"/>
  <c r="C48" i="4" l="1"/>
  <c r="C51" i="4" s="1"/>
  <c r="C52" i="4" l="1"/>
  <c r="D60" i="4"/>
  <c r="D56" i="4"/>
  <c r="C53" i="4"/>
</calcChain>
</file>

<file path=xl/sharedStrings.xml><?xml version="1.0" encoding="utf-8"?>
<sst xmlns="http://schemas.openxmlformats.org/spreadsheetml/2006/main" count="74" uniqueCount="53">
  <si>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</si>
  <si>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</si>
  <si>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</si>
  <si>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</si>
  <si>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</si>
  <si>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</si>
  <si>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</si>
  <si>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</si>
  <si>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</si>
  <si>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</si>
  <si>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</si>
  <si>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</si>
  <si>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</si>
  <si>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</si>
  <si>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</si>
  <si>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</si>
  <si>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</si>
  <si>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</si>
  <si>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</si>
  <si>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</si>
  <si>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</si>
  <si>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</si>
  <si>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</si>
  <si>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</si>
  <si>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</si>
  <si>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</si>
  <si>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</si>
  <si>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</si>
  <si>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</si>
  <si>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</si>
  <si>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</si>
  <si>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</si>
  <si>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</si>
  <si>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(Sq. Ft.)</t>
  </si>
  <si>
    <t>Land</t>
  </si>
  <si>
    <t>Commercial Unit Value</t>
  </si>
  <si>
    <t>Built up Area</t>
  </si>
  <si>
    <t>Rent</t>
  </si>
  <si>
    <t>BUA</t>
  </si>
  <si>
    <t xml:space="preserve">Particular </t>
  </si>
  <si>
    <t>Built Area in Sq. M.</t>
  </si>
  <si>
    <t xml:space="preserve">Built Area in Sq. Ft. </t>
  </si>
  <si>
    <t>Shop No. 3</t>
  </si>
  <si>
    <t>Shop No. 4</t>
  </si>
  <si>
    <t>Shop No. 5</t>
  </si>
  <si>
    <t>Total</t>
  </si>
  <si>
    <t>Built up area in Sq. Ft.</t>
  </si>
  <si>
    <t xml:space="preserve">Rate per </t>
  </si>
  <si>
    <r>
      <t>Sq. Ft. 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>)</t>
    </r>
  </si>
  <si>
    <r>
      <t>Fair Market Value 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>)</t>
    </r>
  </si>
  <si>
    <r>
      <t>Realizable value 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>)</t>
    </r>
  </si>
  <si>
    <r>
      <t>Distress value 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>)</t>
    </r>
  </si>
  <si>
    <r>
      <t>Insurable Value 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</si>
</sst>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2" fontId="1" fillId="0" borderId="0" xfId="0" applyNumberFormat="1" applyFont="1"/>
    <xf numFmtId="0" fontId="9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43" fontId="15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7" fillId="0" borderId="0" xfId="0" applyFont="1" applyAlignment="1">
      <alignment vertical="top"/>
    </xf>
    <xf numFmtId="4" fontId="3" fillId="0" borderId="1" xfId="0" applyNumberFormat="1" applyFont="1" applyBorder="1" applyAlignment="1">
      <alignment vertical="top"/>
    </xf>
    <xf numFmtId="164" fontId="1" fillId="0" borderId="0" xfId="0" applyNumberFormat="1" applyFont="1"/>
    <xf numFmtId="165" fontId="1" fillId="0" borderId="0" xfId="1" applyNumberFormat="1" applyFont="1"/>
    <xf numFmtId="43" fontId="1" fillId="0" borderId="0" xfId="1" applyFont="1"/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165" fontId="3" fillId="0" borderId="0" xfId="1" applyNumberFormat="1" applyFont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1" fillId="0" borderId="8" xfId="1" applyNumberFormat="1" applyFont="1" applyBorder="1" applyAlignment="1">
      <alignment horizontal="center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165" fontId="1" fillId="0" borderId="0" xfId="0" applyNumberFormat="1" applyFont="1"/>
    <xf numFmtId="43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9"/>
  <sheetViews>
    <sheetView tabSelected="1" topLeftCell="C55" zoomScaleNormal="100" workbookViewId="0">
      <selection activeCell="T61" sqref="T61:T64"/>
    </sheetView>
  </sheetViews>
  <sheetFormatPr defaultRowHeight="16.5" x14ac:dyDescent="0.3"/>
  <cols>
    <col min="1" max="1" width="9.140625" style="26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6" style="7" customWidth="1"/>
    <col min="7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3.140625" style="7" customWidth="1"/>
    <col min="12" max="12" width="14.140625" style="1" customWidth="1"/>
    <col min="13" max="13" width="10.28515625" style="7" customWidth="1"/>
    <col min="14" max="14" width="14.85546875" style="7" customWidth="1"/>
    <col min="15" max="15" width="15.28515625" style="7" bestFit="1" customWidth="1"/>
    <col min="16" max="17" width="14.28515625" style="1" bestFit="1" customWidth="1"/>
    <col min="18" max="19" width="9.140625" style="1"/>
    <col min="20" max="20" width="9.7109375" style="1" bestFit="1" customWidth="1"/>
    <col min="21" max="21" width="15.5703125" style="1" customWidth="1"/>
    <col min="22" max="22" width="9.140625" style="1"/>
    <col min="23" max="23" width="13" style="1" customWidth="1"/>
    <col min="24" max="16384" width="9.140625" style="1"/>
  </cols>
  <sheetData>
    <row r="1" spans="1:15" ht="33" x14ac:dyDescent="0.3">
      <c r="B1" s="13" t="s">
        <v>35</v>
      </c>
      <c r="K1" s="7" t="s">
        <v>25</v>
      </c>
    </row>
    <row r="2" spans="1:15" x14ac:dyDescent="0.3">
      <c r="B2" s="19" t="s">
        <v>34</v>
      </c>
      <c r="C2" s="77">
        <f>I48</f>
        <v>1060.3616400000001</v>
      </c>
      <c r="E2" s="22"/>
      <c r="F2" s="22">
        <v>1060</v>
      </c>
      <c r="G2" s="51">
        <v>3500</v>
      </c>
      <c r="H2" s="1">
        <f>F2*G2</f>
        <v>3710000</v>
      </c>
      <c r="I2" s="1">
        <v>25900</v>
      </c>
      <c r="J2" s="40">
        <f>I2/10.764</f>
        <v>2406.168710516537</v>
      </c>
      <c r="K2" s="40">
        <f>C2</f>
        <v>1060.3616400000001</v>
      </c>
      <c r="L2" s="41">
        <f>J2*K2</f>
        <v>2551409.0000000005</v>
      </c>
    </row>
    <row r="3" spans="1:15" x14ac:dyDescent="0.3">
      <c r="B3" s="20" t="s">
        <v>6</v>
      </c>
      <c r="C3" s="38">
        <v>3500</v>
      </c>
      <c r="D3" s="14"/>
      <c r="E3" s="18"/>
      <c r="F3" s="18"/>
      <c r="G3" s="14"/>
      <c r="H3" s="1"/>
      <c r="I3" s="1"/>
      <c r="J3" s="40"/>
      <c r="K3" s="41"/>
      <c r="L3" s="41">
        <f>N34</f>
        <v>1590542</v>
      </c>
    </row>
    <row r="4" spans="1:15" x14ac:dyDescent="0.3">
      <c r="B4" s="52" t="s">
        <v>18</v>
      </c>
      <c r="C4" s="45">
        <f>ROUND((C2*C3),0)</f>
        <v>3711266</v>
      </c>
      <c r="F4" s="18"/>
      <c r="G4" s="18"/>
      <c r="J4" s="40"/>
      <c r="K4" s="41"/>
      <c r="L4" s="64">
        <f>SUM(L2:L3)</f>
        <v>4141951.0000000005</v>
      </c>
    </row>
    <row r="5" spans="1:15" x14ac:dyDescent="0.3">
      <c r="B5" s="13" t="s">
        <v>14</v>
      </c>
    </row>
    <row r="6" spans="1:15" s="3" customFormat="1" ht="60" x14ac:dyDescent="0.2">
      <c r="A6" s="27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28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29" t="s">
        <v>26</v>
      </c>
      <c r="N6" s="5" t="s">
        <v>17</v>
      </c>
      <c r="O6" s="5" t="s">
        <v>22</v>
      </c>
    </row>
    <row r="7" spans="1:15" s="3" customFormat="1" ht="15" x14ac:dyDescent="0.2">
      <c r="A7" s="27"/>
      <c r="B7" s="4"/>
      <c r="C7" s="4" t="s">
        <v>33</v>
      </c>
      <c r="D7" s="4"/>
      <c r="E7" s="4"/>
      <c r="F7" s="4"/>
      <c r="G7" s="28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5" s="11" customFormat="1" x14ac:dyDescent="0.25">
      <c r="A8" s="35">
        <v>1</v>
      </c>
      <c r="B8" s="32" t="s">
        <v>38</v>
      </c>
      <c r="C8" s="30">
        <f>I48</f>
        <v>1060.3616400000001</v>
      </c>
      <c r="D8" s="36">
        <v>2019</v>
      </c>
      <c r="E8" s="36">
        <v>2023</v>
      </c>
      <c r="F8" s="36">
        <v>60</v>
      </c>
      <c r="G8" s="42">
        <v>1500</v>
      </c>
      <c r="H8" s="43">
        <f t="shared" ref="H8:H33" si="0">E8-D8</f>
        <v>4</v>
      </c>
      <c r="I8" s="43">
        <f t="shared" ref="I8:I33" si="1">F8-H8</f>
        <v>56</v>
      </c>
      <c r="J8" s="54">
        <f t="shared" ref="J8:J33" si="2">IF(H8&gt;=5,90*H8/F8,0)</f>
        <v>0</v>
      </c>
      <c r="K8" s="43">
        <f t="shared" ref="K8:K33" si="3">G8/100*J8</f>
        <v>0</v>
      </c>
      <c r="L8" s="43">
        <f t="shared" ref="L8:L33" si="4">ROUND((G8-K8),0)</f>
        <v>1500</v>
      </c>
      <c r="M8" s="43">
        <f t="shared" ref="M8:M33" si="5">O8-N8</f>
        <v>0</v>
      </c>
      <c r="N8" s="43">
        <f t="shared" ref="N8:N33" si="6">ROUND((L8*C8),0)</f>
        <v>1590542</v>
      </c>
      <c r="O8" s="43">
        <f t="shared" ref="O8:O33" si="7">ROUND((C8*G8),0)</f>
        <v>1590542</v>
      </c>
    </row>
    <row r="9" spans="1:15" s="11" customFormat="1" hidden="1" x14ac:dyDescent="0.25">
      <c r="A9" s="37">
        <v>2</v>
      </c>
      <c r="B9" s="32"/>
      <c r="C9" s="30">
        <v>0</v>
      </c>
      <c r="D9" s="36">
        <v>0</v>
      </c>
      <c r="E9" s="36">
        <v>0</v>
      </c>
      <c r="F9" s="36">
        <v>60</v>
      </c>
      <c r="G9" s="42">
        <v>0</v>
      </c>
      <c r="H9" s="43">
        <f t="shared" si="0"/>
        <v>0</v>
      </c>
      <c r="I9" s="43">
        <f t="shared" si="1"/>
        <v>60</v>
      </c>
      <c r="J9" s="43">
        <f t="shared" si="2"/>
        <v>0</v>
      </c>
      <c r="K9" s="43">
        <f t="shared" si="3"/>
        <v>0</v>
      </c>
      <c r="L9" s="43">
        <f t="shared" si="4"/>
        <v>0</v>
      </c>
      <c r="M9" s="43">
        <f t="shared" si="5"/>
        <v>0</v>
      </c>
      <c r="N9" s="43">
        <f t="shared" si="6"/>
        <v>0</v>
      </c>
      <c r="O9" s="43">
        <f t="shared" si="7"/>
        <v>0</v>
      </c>
    </row>
    <row r="10" spans="1:15" s="11" customFormat="1" ht="17.25" hidden="1" customHeight="1" x14ac:dyDescent="0.25">
      <c r="A10" s="35">
        <v>3</v>
      </c>
      <c r="B10" s="32"/>
      <c r="C10" s="30">
        <v>0</v>
      </c>
      <c r="D10" s="36">
        <v>0</v>
      </c>
      <c r="E10" s="36">
        <v>0</v>
      </c>
      <c r="F10" s="36">
        <v>60</v>
      </c>
      <c r="G10" s="42">
        <v>0</v>
      </c>
      <c r="H10" s="43">
        <f t="shared" si="0"/>
        <v>0</v>
      </c>
      <c r="I10" s="43">
        <f t="shared" si="1"/>
        <v>60</v>
      </c>
      <c r="J10" s="43">
        <f t="shared" si="2"/>
        <v>0</v>
      </c>
      <c r="K10" s="43">
        <f t="shared" si="3"/>
        <v>0</v>
      </c>
      <c r="L10" s="43">
        <f t="shared" si="4"/>
        <v>0</v>
      </c>
      <c r="M10" s="43">
        <f t="shared" si="5"/>
        <v>0</v>
      </c>
      <c r="N10" s="43">
        <f t="shared" si="6"/>
        <v>0</v>
      </c>
      <c r="O10" s="43">
        <f t="shared" si="7"/>
        <v>0</v>
      </c>
    </row>
    <row r="11" spans="1:15" s="11" customFormat="1" hidden="1" x14ac:dyDescent="0.25">
      <c r="A11" s="37">
        <v>4</v>
      </c>
      <c r="B11" s="32"/>
      <c r="C11" s="30">
        <v>0</v>
      </c>
      <c r="D11" s="36">
        <v>0</v>
      </c>
      <c r="E11" s="36">
        <v>0</v>
      </c>
      <c r="F11" s="36">
        <v>60</v>
      </c>
      <c r="G11" s="42">
        <v>0</v>
      </c>
      <c r="H11" s="43">
        <f t="shared" si="0"/>
        <v>0</v>
      </c>
      <c r="I11" s="43">
        <f t="shared" si="1"/>
        <v>60</v>
      </c>
      <c r="J11" s="43">
        <f t="shared" si="2"/>
        <v>0</v>
      </c>
      <c r="K11" s="43">
        <f t="shared" si="3"/>
        <v>0</v>
      </c>
      <c r="L11" s="43">
        <f t="shared" si="4"/>
        <v>0</v>
      </c>
      <c r="M11" s="43">
        <f t="shared" si="5"/>
        <v>0</v>
      </c>
      <c r="N11" s="43">
        <f t="shared" si="6"/>
        <v>0</v>
      </c>
      <c r="O11" s="43">
        <f t="shared" si="7"/>
        <v>0</v>
      </c>
    </row>
    <row r="12" spans="1:15" s="11" customFormat="1" hidden="1" x14ac:dyDescent="0.25">
      <c r="A12" s="35">
        <v>5</v>
      </c>
      <c r="B12" s="32"/>
      <c r="C12" s="30">
        <v>0</v>
      </c>
      <c r="D12" s="36">
        <v>0</v>
      </c>
      <c r="E12" s="36">
        <v>0</v>
      </c>
      <c r="F12" s="36">
        <v>60</v>
      </c>
      <c r="G12" s="42">
        <v>0</v>
      </c>
      <c r="H12" s="43">
        <f t="shared" si="0"/>
        <v>0</v>
      </c>
      <c r="I12" s="43">
        <f t="shared" si="1"/>
        <v>60</v>
      </c>
      <c r="J12" s="43">
        <f t="shared" si="2"/>
        <v>0</v>
      </c>
      <c r="K12" s="43">
        <f t="shared" si="3"/>
        <v>0</v>
      </c>
      <c r="L12" s="43">
        <f t="shared" si="4"/>
        <v>0</v>
      </c>
      <c r="M12" s="43">
        <f t="shared" si="5"/>
        <v>0</v>
      </c>
      <c r="N12" s="43">
        <f t="shared" si="6"/>
        <v>0</v>
      </c>
      <c r="O12" s="43">
        <f t="shared" si="7"/>
        <v>0</v>
      </c>
    </row>
    <row r="13" spans="1:15" hidden="1" x14ac:dyDescent="0.3">
      <c r="A13" s="31">
        <v>6</v>
      </c>
      <c r="B13" s="32"/>
      <c r="C13" s="30">
        <v>0</v>
      </c>
      <c r="D13" s="24">
        <v>0</v>
      </c>
      <c r="E13" s="24">
        <v>0</v>
      </c>
      <c r="F13" s="24">
        <v>60</v>
      </c>
      <c r="G13" s="44">
        <v>0</v>
      </c>
      <c r="H13" s="43">
        <f t="shared" si="0"/>
        <v>0</v>
      </c>
      <c r="I13" s="43">
        <f t="shared" si="1"/>
        <v>60</v>
      </c>
      <c r="J13" s="43">
        <f t="shared" si="2"/>
        <v>0</v>
      </c>
      <c r="K13" s="43">
        <f t="shared" si="3"/>
        <v>0</v>
      </c>
      <c r="L13" s="43">
        <f t="shared" si="4"/>
        <v>0</v>
      </c>
      <c r="M13" s="45">
        <f t="shared" si="5"/>
        <v>0</v>
      </c>
      <c r="N13" s="43">
        <f t="shared" si="6"/>
        <v>0</v>
      </c>
      <c r="O13" s="43">
        <f t="shared" si="7"/>
        <v>0</v>
      </c>
    </row>
    <row r="14" spans="1:15" hidden="1" x14ac:dyDescent="0.3">
      <c r="A14" s="20">
        <v>7</v>
      </c>
      <c r="B14" s="32"/>
      <c r="C14" s="30">
        <v>0</v>
      </c>
      <c r="D14" s="24">
        <v>0</v>
      </c>
      <c r="E14" s="24">
        <v>0</v>
      </c>
      <c r="F14" s="24">
        <v>60</v>
      </c>
      <c r="G14" s="44">
        <v>0</v>
      </c>
      <c r="H14" s="43">
        <f t="shared" si="0"/>
        <v>0</v>
      </c>
      <c r="I14" s="43">
        <f t="shared" si="1"/>
        <v>60</v>
      </c>
      <c r="J14" s="43">
        <f t="shared" si="2"/>
        <v>0</v>
      </c>
      <c r="K14" s="43">
        <f t="shared" si="3"/>
        <v>0</v>
      </c>
      <c r="L14" s="43">
        <f t="shared" si="4"/>
        <v>0</v>
      </c>
      <c r="M14" s="45">
        <f t="shared" si="5"/>
        <v>0</v>
      </c>
      <c r="N14" s="43">
        <f t="shared" si="6"/>
        <v>0</v>
      </c>
      <c r="O14" s="43">
        <f t="shared" si="7"/>
        <v>0</v>
      </c>
    </row>
    <row r="15" spans="1:15" hidden="1" x14ac:dyDescent="0.3">
      <c r="A15" s="31">
        <v>8</v>
      </c>
      <c r="B15" s="32"/>
      <c r="C15" s="30">
        <v>0</v>
      </c>
      <c r="D15" s="24">
        <v>0</v>
      </c>
      <c r="E15" s="24">
        <v>0</v>
      </c>
      <c r="F15" s="24">
        <v>60</v>
      </c>
      <c r="G15" s="44">
        <v>0</v>
      </c>
      <c r="H15" s="43">
        <f t="shared" si="0"/>
        <v>0</v>
      </c>
      <c r="I15" s="43">
        <f t="shared" si="1"/>
        <v>60</v>
      </c>
      <c r="J15" s="43">
        <f t="shared" si="2"/>
        <v>0</v>
      </c>
      <c r="K15" s="43">
        <f t="shared" si="3"/>
        <v>0</v>
      </c>
      <c r="L15" s="43">
        <f t="shared" si="4"/>
        <v>0</v>
      </c>
      <c r="M15" s="45">
        <f t="shared" si="5"/>
        <v>0</v>
      </c>
      <c r="N15" s="43">
        <f t="shared" si="6"/>
        <v>0</v>
      </c>
      <c r="O15" s="43">
        <f t="shared" si="7"/>
        <v>0</v>
      </c>
    </row>
    <row r="16" spans="1:15" hidden="1" x14ac:dyDescent="0.3">
      <c r="A16" s="20">
        <v>9</v>
      </c>
      <c r="B16" s="32"/>
      <c r="C16" s="30">
        <v>0</v>
      </c>
      <c r="D16" s="24">
        <v>0</v>
      </c>
      <c r="E16" s="24">
        <v>0</v>
      </c>
      <c r="F16" s="24">
        <v>60</v>
      </c>
      <c r="G16" s="44">
        <v>0</v>
      </c>
      <c r="H16" s="43">
        <f t="shared" si="0"/>
        <v>0</v>
      </c>
      <c r="I16" s="43">
        <f t="shared" si="1"/>
        <v>60</v>
      </c>
      <c r="J16" s="43">
        <f t="shared" si="2"/>
        <v>0</v>
      </c>
      <c r="K16" s="43">
        <f t="shared" si="3"/>
        <v>0</v>
      </c>
      <c r="L16" s="43">
        <f t="shared" si="4"/>
        <v>0</v>
      </c>
      <c r="M16" s="45">
        <f t="shared" si="5"/>
        <v>0</v>
      </c>
      <c r="N16" s="43">
        <f t="shared" si="6"/>
        <v>0</v>
      </c>
      <c r="O16" s="43">
        <f t="shared" si="7"/>
        <v>0</v>
      </c>
    </row>
    <row r="17" spans="1:15" hidden="1" x14ac:dyDescent="0.3">
      <c r="A17" s="31">
        <v>10</v>
      </c>
      <c r="B17" s="32"/>
      <c r="C17" s="30">
        <v>0</v>
      </c>
      <c r="D17" s="24">
        <v>0</v>
      </c>
      <c r="E17" s="24">
        <v>0</v>
      </c>
      <c r="F17" s="24">
        <v>60</v>
      </c>
      <c r="G17" s="44">
        <v>0</v>
      </c>
      <c r="H17" s="43">
        <f t="shared" si="0"/>
        <v>0</v>
      </c>
      <c r="I17" s="43">
        <f t="shared" si="1"/>
        <v>60</v>
      </c>
      <c r="J17" s="43">
        <f t="shared" si="2"/>
        <v>0</v>
      </c>
      <c r="K17" s="43">
        <f t="shared" si="3"/>
        <v>0</v>
      </c>
      <c r="L17" s="43">
        <f t="shared" si="4"/>
        <v>0</v>
      </c>
      <c r="M17" s="45">
        <f t="shared" si="5"/>
        <v>0</v>
      </c>
      <c r="N17" s="43">
        <f t="shared" si="6"/>
        <v>0</v>
      </c>
      <c r="O17" s="43">
        <f t="shared" si="7"/>
        <v>0</v>
      </c>
    </row>
    <row r="18" spans="1:15" hidden="1" x14ac:dyDescent="0.3">
      <c r="A18" s="20">
        <v>11</v>
      </c>
      <c r="B18" s="32"/>
      <c r="C18" s="30">
        <v>0</v>
      </c>
      <c r="D18" s="24">
        <v>0</v>
      </c>
      <c r="E18" s="24">
        <v>0</v>
      </c>
      <c r="F18" s="24">
        <v>60</v>
      </c>
      <c r="G18" s="44">
        <v>0</v>
      </c>
      <c r="H18" s="43">
        <f t="shared" si="0"/>
        <v>0</v>
      </c>
      <c r="I18" s="43">
        <f t="shared" si="1"/>
        <v>60</v>
      </c>
      <c r="J18" s="43">
        <f t="shared" si="2"/>
        <v>0</v>
      </c>
      <c r="K18" s="43">
        <f t="shared" si="3"/>
        <v>0</v>
      </c>
      <c r="L18" s="43">
        <f t="shared" si="4"/>
        <v>0</v>
      </c>
      <c r="M18" s="45">
        <f t="shared" si="5"/>
        <v>0</v>
      </c>
      <c r="N18" s="43">
        <f t="shared" si="6"/>
        <v>0</v>
      </c>
      <c r="O18" s="43">
        <f t="shared" si="7"/>
        <v>0</v>
      </c>
    </row>
    <row r="19" spans="1:15" hidden="1" x14ac:dyDescent="0.3">
      <c r="A19" s="31">
        <v>12</v>
      </c>
      <c r="B19" s="32"/>
      <c r="C19" s="30">
        <v>0</v>
      </c>
      <c r="D19" s="24">
        <v>0</v>
      </c>
      <c r="E19" s="24">
        <v>0</v>
      </c>
      <c r="F19" s="24">
        <v>60</v>
      </c>
      <c r="G19" s="44">
        <v>0</v>
      </c>
      <c r="H19" s="43">
        <f t="shared" si="0"/>
        <v>0</v>
      </c>
      <c r="I19" s="43">
        <f t="shared" si="1"/>
        <v>60</v>
      </c>
      <c r="J19" s="43">
        <f t="shared" si="2"/>
        <v>0</v>
      </c>
      <c r="K19" s="43">
        <f t="shared" si="3"/>
        <v>0</v>
      </c>
      <c r="L19" s="43">
        <f t="shared" si="4"/>
        <v>0</v>
      </c>
      <c r="M19" s="45">
        <f t="shared" si="5"/>
        <v>0</v>
      </c>
      <c r="N19" s="43">
        <f t="shared" si="6"/>
        <v>0</v>
      </c>
      <c r="O19" s="43">
        <f t="shared" si="7"/>
        <v>0</v>
      </c>
    </row>
    <row r="20" spans="1:15" hidden="1" x14ac:dyDescent="0.3">
      <c r="A20" s="20">
        <v>13</v>
      </c>
      <c r="B20" s="32"/>
      <c r="C20" s="30">
        <v>0</v>
      </c>
      <c r="D20" s="24">
        <v>0</v>
      </c>
      <c r="E20" s="24">
        <v>0</v>
      </c>
      <c r="F20" s="24">
        <v>60</v>
      </c>
      <c r="G20" s="44">
        <v>0</v>
      </c>
      <c r="H20" s="43">
        <f t="shared" si="0"/>
        <v>0</v>
      </c>
      <c r="I20" s="43">
        <f t="shared" si="1"/>
        <v>60</v>
      </c>
      <c r="J20" s="43">
        <f t="shared" si="2"/>
        <v>0</v>
      </c>
      <c r="K20" s="43">
        <f t="shared" si="3"/>
        <v>0</v>
      </c>
      <c r="L20" s="43">
        <f t="shared" si="4"/>
        <v>0</v>
      </c>
      <c r="M20" s="45">
        <f t="shared" si="5"/>
        <v>0</v>
      </c>
      <c r="N20" s="43">
        <f t="shared" si="6"/>
        <v>0</v>
      </c>
      <c r="O20" s="43">
        <f t="shared" si="7"/>
        <v>0</v>
      </c>
    </row>
    <row r="21" spans="1:15" hidden="1" x14ac:dyDescent="0.3">
      <c r="A21" s="31">
        <v>14</v>
      </c>
      <c r="B21" s="32"/>
      <c r="C21" s="30">
        <v>0</v>
      </c>
      <c r="D21" s="24">
        <v>0</v>
      </c>
      <c r="E21" s="24">
        <v>0</v>
      </c>
      <c r="F21" s="24">
        <v>60</v>
      </c>
      <c r="G21" s="44">
        <v>0</v>
      </c>
      <c r="H21" s="43">
        <f t="shared" si="0"/>
        <v>0</v>
      </c>
      <c r="I21" s="43">
        <f t="shared" si="1"/>
        <v>60</v>
      </c>
      <c r="J21" s="43">
        <f t="shared" si="2"/>
        <v>0</v>
      </c>
      <c r="K21" s="43">
        <f t="shared" si="3"/>
        <v>0</v>
      </c>
      <c r="L21" s="43">
        <f t="shared" si="4"/>
        <v>0</v>
      </c>
      <c r="M21" s="45">
        <f t="shared" si="5"/>
        <v>0</v>
      </c>
      <c r="N21" s="43">
        <f t="shared" si="6"/>
        <v>0</v>
      </c>
      <c r="O21" s="43">
        <f t="shared" si="7"/>
        <v>0</v>
      </c>
    </row>
    <row r="22" spans="1:15" hidden="1" x14ac:dyDescent="0.3">
      <c r="A22" s="20">
        <v>15</v>
      </c>
      <c r="B22" s="32"/>
      <c r="C22" s="30">
        <v>0</v>
      </c>
      <c r="D22" s="24">
        <v>0</v>
      </c>
      <c r="E22" s="24">
        <v>0</v>
      </c>
      <c r="F22" s="24">
        <v>60</v>
      </c>
      <c r="G22" s="44">
        <v>0</v>
      </c>
      <c r="H22" s="43">
        <f t="shared" si="0"/>
        <v>0</v>
      </c>
      <c r="I22" s="43">
        <f t="shared" si="1"/>
        <v>60</v>
      </c>
      <c r="J22" s="43">
        <f t="shared" si="2"/>
        <v>0</v>
      </c>
      <c r="K22" s="43">
        <f t="shared" si="3"/>
        <v>0</v>
      </c>
      <c r="L22" s="43">
        <f t="shared" si="4"/>
        <v>0</v>
      </c>
      <c r="M22" s="45">
        <f t="shared" si="5"/>
        <v>0</v>
      </c>
      <c r="N22" s="43">
        <f t="shared" si="6"/>
        <v>0</v>
      </c>
      <c r="O22" s="43">
        <f t="shared" si="7"/>
        <v>0</v>
      </c>
    </row>
    <row r="23" spans="1:15" hidden="1" x14ac:dyDescent="0.3">
      <c r="A23" s="31">
        <v>16</v>
      </c>
      <c r="B23" s="32"/>
      <c r="C23" s="30">
        <v>0</v>
      </c>
      <c r="D23" s="24">
        <v>0</v>
      </c>
      <c r="E23" s="24">
        <v>0</v>
      </c>
      <c r="F23" s="24">
        <v>60</v>
      </c>
      <c r="G23" s="44">
        <v>0</v>
      </c>
      <c r="H23" s="43">
        <f t="shared" si="0"/>
        <v>0</v>
      </c>
      <c r="I23" s="43">
        <f t="shared" si="1"/>
        <v>60</v>
      </c>
      <c r="J23" s="43">
        <f t="shared" si="2"/>
        <v>0</v>
      </c>
      <c r="K23" s="43">
        <f t="shared" si="3"/>
        <v>0</v>
      </c>
      <c r="L23" s="43">
        <f t="shared" si="4"/>
        <v>0</v>
      </c>
      <c r="M23" s="45">
        <f t="shared" si="5"/>
        <v>0</v>
      </c>
      <c r="N23" s="43">
        <f t="shared" si="6"/>
        <v>0</v>
      </c>
      <c r="O23" s="43">
        <f t="shared" si="7"/>
        <v>0</v>
      </c>
    </row>
    <row r="24" spans="1:15" hidden="1" x14ac:dyDescent="0.3">
      <c r="A24" s="20">
        <v>17</v>
      </c>
      <c r="B24" s="32"/>
      <c r="C24" s="30">
        <v>0</v>
      </c>
      <c r="D24" s="24">
        <v>0</v>
      </c>
      <c r="E24" s="24">
        <v>0</v>
      </c>
      <c r="F24" s="24">
        <v>60</v>
      </c>
      <c r="G24" s="44">
        <v>0</v>
      </c>
      <c r="H24" s="43">
        <f t="shared" si="0"/>
        <v>0</v>
      </c>
      <c r="I24" s="43">
        <f t="shared" si="1"/>
        <v>60</v>
      </c>
      <c r="J24" s="43">
        <f t="shared" si="2"/>
        <v>0</v>
      </c>
      <c r="K24" s="43">
        <f t="shared" si="3"/>
        <v>0</v>
      </c>
      <c r="L24" s="43">
        <f t="shared" si="4"/>
        <v>0</v>
      </c>
      <c r="M24" s="45">
        <f t="shared" si="5"/>
        <v>0</v>
      </c>
      <c r="N24" s="43">
        <f t="shared" si="6"/>
        <v>0</v>
      </c>
      <c r="O24" s="43">
        <f t="shared" si="7"/>
        <v>0</v>
      </c>
    </row>
    <row r="25" spans="1:15" hidden="1" x14ac:dyDescent="0.3">
      <c r="A25" s="31">
        <v>18</v>
      </c>
      <c r="B25" s="32"/>
      <c r="C25" s="30">
        <v>0</v>
      </c>
      <c r="D25" s="24">
        <v>0</v>
      </c>
      <c r="E25" s="24">
        <v>0</v>
      </c>
      <c r="F25" s="24">
        <v>60</v>
      </c>
      <c r="G25" s="44">
        <v>0</v>
      </c>
      <c r="H25" s="43">
        <f t="shared" si="0"/>
        <v>0</v>
      </c>
      <c r="I25" s="43">
        <f t="shared" si="1"/>
        <v>60</v>
      </c>
      <c r="J25" s="43">
        <f t="shared" si="2"/>
        <v>0</v>
      </c>
      <c r="K25" s="43">
        <f t="shared" si="3"/>
        <v>0</v>
      </c>
      <c r="L25" s="43">
        <f t="shared" si="4"/>
        <v>0</v>
      </c>
      <c r="M25" s="45">
        <f t="shared" si="5"/>
        <v>0</v>
      </c>
      <c r="N25" s="43">
        <f t="shared" si="6"/>
        <v>0</v>
      </c>
      <c r="O25" s="43">
        <f t="shared" si="7"/>
        <v>0</v>
      </c>
    </row>
    <row r="26" spans="1:15" hidden="1" x14ac:dyDescent="0.3">
      <c r="A26" s="20">
        <v>19</v>
      </c>
      <c r="B26" s="32"/>
      <c r="C26" s="30">
        <v>0</v>
      </c>
      <c r="D26" s="24">
        <v>0</v>
      </c>
      <c r="E26" s="24">
        <v>0</v>
      </c>
      <c r="F26" s="24">
        <v>60</v>
      </c>
      <c r="G26" s="44">
        <v>0</v>
      </c>
      <c r="H26" s="43">
        <f t="shared" si="0"/>
        <v>0</v>
      </c>
      <c r="I26" s="43">
        <f t="shared" si="1"/>
        <v>60</v>
      </c>
      <c r="J26" s="43">
        <f t="shared" si="2"/>
        <v>0</v>
      </c>
      <c r="K26" s="43">
        <f t="shared" si="3"/>
        <v>0</v>
      </c>
      <c r="L26" s="43">
        <f t="shared" si="4"/>
        <v>0</v>
      </c>
      <c r="M26" s="45">
        <f t="shared" si="5"/>
        <v>0</v>
      </c>
      <c r="N26" s="43">
        <f t="shared" si="6"/>
        <v>0</v>
      </c>
      <c r="O26" s="43">
        <f t="shared" si="7"/>
        <v>0</v>
      </c>
    </row>
    <row r="27" spans="1:15" hidden="1" x14ac:dyDescent="0.3">
      <c r="A27" s="31">
        <v>20</v>
      </c>
      <c r="B27" s="32"/>
      <c r="C27" s="30">
        <v>0</v>
      </c>
      <c r="D27" s="24">
        <v>0</v>
      </c>
      <c r="E27" s="24">
        <v>0</v>
      </c>
      <c r="F27" s="24">
        <v>60</v>
      </c>
      <c r="G27" s="44">
        <v>0</v>
      </c>
      <c r="H27" s="43">
        <f t="shared" si="0"/>
        <v>0</v>
      </c>
      <c r="I27" s="43">
        <f t="shared" si="1"/>
        <v>60</v>
      </c>
      <c r="J27" s="43">
        <f t="shared" si="2"/>
        <v>0</v>
      </c>
      <c r="K27" s="43">
        <f t="shared" si="3"/>
        <v>0</v>
      </c>
      <c r="L27" s="43">
        <f t="shared" si="4"/>
        <v>0</v>
      </c>
      <c r="M27" s="45">
        <f t="shared" si="5"/>
        <v>0</v>
      </c>
      <c r="N27" s="43">
        <f t="shared" si="6"/>
        <v>0</v>
      </c>
      <c r="O27" s="43">
        <f t="shared" si="7"/>
        <v>0</v>
      </c>
    </row>
    <row r="28" spans="1:15" hidden="1" x14ac:dyDescent="0.3">
      <c r="A28" s="20">
        <v>21</v>
      </c>
      <c r="B28" s="32"/>
      <c r="C28" s="30">
        <v>0</v>
      </c>
      <c r="D28" s="24">
        <v>0</v>
      </c>
      <c r="E28" s="24">
        <v>0</v>
      </c>
      <c r="F28" s="24">
        <v>60</v>
      </c>
      <c r="G28" s="44">
        <v>0</v>
      </c>
      <c r="H28" s="43">
        <f t="shared" si="0"/>
        <v>0</v>
      </c>
      <c r="I28" s="43">
        <f t="shared" si="1"/>
        <v>60</v>
      </c>
      <c r="J28" s="43">
        <f t="shared" si="2"/>
        <v>0</v>
      </c>
      <c r="K28" s="43">
        <f t="shared" si="3"/>
        <v>0</v>
      </c>
      <c r="L28" s="43">
        <f t="shared" si="4"/>
        <v>0</v>
      </c>
      <c r="M28" s="45">
        <f t="shared" si="5"/>
        <v>0</v>
      </c>
      <c r="N28" s="43">
        <f t="shared" si="6"/>
        <v>0</v>
      </c>
      <c r="O28" s="43">
        <f t="shared" si="7"/>
        <v>0</v>
      </c>
    </row>
    <row r="29" spans="1:15" hidden="1" x14ac:dyDescent="0.3">
      <c r="A29" s="31">
        <v>22</v>
      </c>
      <c r="B29" s="32"/>
      <c r="C29" s="30">
        <v>0</v>
      </c>
      <c r="D29" s="24">
        <v>0</v>
      </c>
      <c r="E29" s="24">
        <v>0</v>
      </c>
      <c r="F29" s="24">
        <v>60</v>
      </c>
      <c r="G29" s="44">
        <v>0</v>
      </c>
      <c r="H29" s="43">
        <f t="shared" si="0"/>
        <v>0</v>
      </c>
      <c r="I29" s="43">
        <f t="shared" si="1"/>
        <v>60</v>
      </c>
      <c r="J29" s="43">
        <f t="shared" si="2"/>
        <v>0</v>
      </c>
      <c r="K29" s="43">
        <f t="shared" si="3"/>
        <v>0</v>
      </c>
      <c r="L29" s="43">
        <f t="shared" si="4"/>
        <v>0</v>
      </c>
      <c r="M29" s="45">
        <f t="shared" si="5"/>
        <v>0</v>
      </c>
      <c r="N29" s="43">
        <f t="shared" si="6"/>
        <v>0</v>
      </c>
      <c r="O29" s="43">
        <f t="shared" si="7"/>
        <v>0</v>
      </c>
    </row>
    <row r="30" spans="1:15" hidden="1" x14ac:dyDescent="0.3">
      <c r="A30" s="20">
        <v>23</v>
      </c>
      <c r="B30" s="32"/>
      <c r="C30" s="30">
        <v>0</v>
      </c>
      <c r="D30" s="24">
        <v>0</v>
      </c>
      <c r="E30" s="24">
        <v>0</v>
      </c>
      <c r="F30" s="24">
        <v>60</v>
      </c>
      <c r="G30" s="44">
        <v>0</v>
      </c>
      <c r="H30" s="43">
        <f t="shared" si="0"/>
        <v>0</v>
      </c>
      <c r="I30" s="43">
        <f t="shared" si="1"/>
        <v>60</v>
      </c>
      <c r="J30" s="43">
        <f t="shared" si="2"/>
        <v>0</v>
      </c>
      <c r="K30" s="43">
        <f t="shared" si="3"/>
        <v>0</v>
      </c>
      <c r="L30" s="43">
        <f t="shared" si="4"/>
        <v>0</v>
      </c>
      <c r="M30" s="45">
        <f t="shared" si="5"/>
        <v>0</v>
      </c>
      <c r="N30" s="43">
        <f t="shared" si="6"/>
        <v>0</v>
      </c>
      <c r="O30" s="43">
        <f t="shared" si="7"/>
        <v>0</v>
      </c>
    </row>
    <row r="31" spans="1:15" hidden="1" x14ac:dyDescent="0.3">
      <c r="A31" s="31">
        <v>24</v>
      </c>
      <c r="B31" s="32"/>
      <c r="C31" s="30">
        <v>0</v>
      </c>
      <c r="D31" s="24">
        <v>0</v>
      </c>
      <c r="E31" s="24">
        <v>0</v>
      </c>
      <c r="F31" s="24">
        <v>60</v>
      </c>
      <c r="G31" s="44">
        <v>0</v>
      </c>
      <c r="H31" s="43">
        <f t="shared" si="0"/>
        <v>0</v>
      </c>
      <c r="I31" s="43">
        <f t="shared" si="1"/>
        <v>60</v>
      </c>
      <c r="J31" s="43">
        <f t="shared" si="2"/>
        <v>0</v>
      </c>
      <c r="K31" s="43">
        <f t="shared" si="3"/>
        <v>0</v>
      </c>
      <c r="L31" s="43">
        <f t="shared" si="4"/>
        <v>0</v>
      </c>
      <c r="M31" s="45">
        <f t="shared" si="5"/>
        <v>0</v>
      </c>
      <c r="N31" s="43">
        <f t="shared" si="6"/>
        <v>0</v>
      </c>
      <c r="O31" s="43">
        <f t="shared" si="7"/>
        <v>0</v>
      </c>
    </row>
    <row r="32" spans="1:15" hidden="1" x14ac:dyDescent="0.3">
      <c r="A32" s="20">
        <v>25</v>
      </c>
      <c r="B32" s="32"/>
      <c r="C32" s="30">
        <v>0</v>
      </c>
      <c r="D32" s="24">
        <v>0</v>
      </c>
      <c r="E32" s="24">
        <v>0</v>
      </c>
      <c r="F32" s="24">
        <v>60</v>
      </c>
      <c r="G32" s="44">
        <v>0</v>
      </c>
      <c r="H32" s="43">
        <f t="shared" si="0"/>
        <v>0</v>
      </c>
      <c r="I32" s="43">
        <f t="shared" si="1"/>
        <v>60</v>
      </c>
      <c r="J32" s="43">
        <f t="shared" si="2"/>
        <v>0</v>
      </c>
      <c r="K32" s="43">
        <f t="shared" si="3"/>
        <v>0</v>
      </c>
      <c r="L32" s="43">
        <f t="shared" si="4"/>
        <v>0</v>
      </c>
      <c r="M32" s="45">
        <f t="shared" si="5"/>
        <v>0</v>
      </c>
      <c r="N32" s="43">
        <f t="shared" si="6"/>
        <v>0</v>
      </c>
      <c r="O32" s="43">
        <f t="shared" si="7"/>
        <v>0</v>
      </c>
    </row>
    <row r="33" spans="1:16" hidden="1" x14ac:dyDescent="0.3">
      <c r="A33" s="31">
        <v>26</v>
      </c>
      <c r="B33" s="32"/>
      <c r="C33" s="30">
        <v>0</v>
      </c>
      <c r="D33" s="24">
        <v>0</v>
      </c>
      <c r="E33" s="24">
        <v>0</v>
      </c>
      <c r="F33" s="24">
        <v>60</v>
      </c>
      <c r="G33" s="44">
        <v>0</v>
      </c>
      <c r="H33" s="43">
        <f t="shared" si="0"/>
        <v>0</v>
      </c>
      <c r="I33" s="43">
        <f t="shared" si="1"/>
        <v>60</v>
      </c>
      <c r="J33" s="43">
        <f t="shared" si="2"/>
        <v>0</v>
      </c>
      <c r="K33" s="43">
        <f t="shared" si="3"/>
        <v>0</v>
      </c>
      <c r="L33" s="43">
        <f t="shared" si="4"/>
        <v>0</v>
      </c>
      <c r="M33" s="45">
        <f t="shared" si="5"/>
        <v>0</v>
      </c>
      <c r="N33" s="43">
        <f t="shared" si="6"/>
        <v>0</v>
      </c>
      <c r="O33" s="43">
        <f t="shared" si="7"/>
        <v>0</v>
      </c>
    </row>
    <row r="34" spans="1:16" x14ac:dyDescent="0.3">
      <c r="A34" s="20"/>
      <c r="B34" s="33"/>
      <c r="C34" s="34"/>
      <c r="D34" s="34"/>
      <c r="E34" s="34"/>
      <c r="F34" s="6"/>
      <c r="G34" s="43"/>
      <c r="H34" s="43"/>
      <c r="I34" s="43"/>
      <c r="J34" s="46"/>
      <c r="K34" s="43"/>
      <c r="L34" s="46"/>
      <c r="M34" s="43">
        <f>SUM(M8:M33)</f>
        <v>0</v>
      </c>
      <c r="N34" s="43">
        <f>SUM(N8:N33)</f>
        <v>1590542</v>
      </c>
      <c r="O34" s="43">
        <f>SUM(O8:O33)</f>
        <v>1590542</v>
      </c>
    </row>
    <row r="35" spans="1:16" x14ac:dyDescent="0.3">
      <c r="B35" s="10"/>
      <c r="C35" s="11"/>
      <c r="D35" s="11"/>
      <c r="E35" s="11"/>
      <c r="F35" s="12"/>
      <c r="G35" s="12"/>
      <c r="H35" s="12"/>
      <c r="I35" s="12"/>
      <c r="J35" s="11"/>
      <c r="K35" s="14"/>
      <c r="L35" s="15"/>
      <c r="M35" s="12"/>
      <c r="N35" s="21"/>
      <c r="O35" s="21"/>
    </row>
    <row r="36" spans="1:16" x14ac:dyDescent="0.3">
      <c r="B36" s="65" t="s">
        <v>19</v>
      </c>
      <c r="C36" s="65"/>
      <c r="D36" s="11"/>
      <c r="E36" s="11"/>
      <c r="F36" s="12"/>
      <c r="G36" s="12"/>
      <c r="H36" s="53"/>
      <c r="I36" s="12"/>
      <c r="J36" s="11"/>
      <c r="K36" s="14"/>
      <c r="L36" s="15"/>
      <c r="M36" s="12"/>
      <c r="N36" s="21"/>
      <c r="O36" s="21"/>
    </row>
    <row r="37" spans="1:16" x14ac:dyDescent="0.3">
      <c r="B37" s="19" t="s">
        <v>36</v>
      </c>
      <c r="C37" s="47"/>
      <c r="D37" s="11"/>
      <c r="F37" s="1"/>
      <c r="G37" s="1"/>
      <c r="H37" s="1"/>
      <c r="I37" s="1"/>
      <c r="K37" s="1"/>
      <c r="M37" s="1"/>
      <c r="N37" s="1"/>
      <c r="O37" s="1"/>
    </row>
    <row r="38" spans="1:16" x14ac:dyDescent="0.3">
      <c r="B38" s="20" t="s">
        <v>6</v>
      </c>
      <c r="C38" s="38"/>
      <c r="D38" s="11"/>
      <c r="F38" s="1"/>
      <c r="G38" s="1"/>
      <c r="H38" s="1"/>
      <c r="I38" s="1"/>
      <c r="K38" s="1"/>
      <c r="M38" s="1"/>
      <c r="N38" s="1"/>
      <c r="O38" s="1"/>
    </row>
    <row r="39" spans="1:16" x14ac:dyDescent="0.3">
      <c r="B39" s="20" t="s">
        <v>7</v>
      </c>
      <c r="C39" s="45">
        <f>ROUND((C37*C38),0)</f>
        <v>0</v>
      </c>
      <c r="D39" s="11"/>
      <c r="F39" s="1">
        <v>3500</v>
      </c>
      <c r="G39" s="1"/>
      <c r="H39" s="1"/>
      <c r="I39" s="1"/>
      <c r="K39" s="1"/>
      <c r="M39" s="1"/>
      <c r="N39" s="1"/>
      <c r="O39" s="1"/>
    </row>
    <row r="40" spans="1:16" x14ac:dyDescent="0.3">
      <c r="B40" s="10"/>
      <c r="C40" s="11"/>
      <c r="D40" s="11"/>
      <c r="F40" s="1">
        <v>1500</v>
      </c>
      <c r="G40" s="1"/>
      <c r="H40" s="1"/>
      <c r="I40" s="1"/>
      <c r="K40" s="1"/>
      <c r="M40" s="1"/>
      <c r="N40" s="1"/>
      <c r="O40" s="1"/>
    </row>
    <row r="41" spans="1:16" ht="22.5" customHeight="1" x14ac:dyDescent="0.3">
      <c r="B41" s="66" t="s">
        <v>15</v>
      </c>
      <c r="C41" s="67"/>
      <c r="D41" s="11"/>
      <c r="F41" s="1">
        <f>F40+F39</f>
        <v>5000</v>
      </c>
      <c r="G41" s="1"/>
      <c r="H41" s="55"/>
      <c r="I41" s="1"/>
      <c r="K41" s="1"/>
      <c r="M41" s="1"/>
      <c r="N41" s="1"/>
      <c r="O41" s="1"/>
      <c r="P41" s="57"/>
    </row>
    <row r="42" spans="1:16" x14ac:dyDescent="0.3">
      <c r="B42" s="19" t="s">
        <v>11</v>
      </c>
      <c r="C42" s="47">
        <v>0</v>
      </c>
      <c r="F42" s="1"/>
      <c r="G42" s="1"/>
      <c r="H42" s="1"/>
      <c r="I42" s="1"/>
      <c r="K42" s="1"/>
      <c r="M42" s="1"/>
      <c r="N42" s="1"/>
      <c r="O42" s="1"/>
    </row>
    <row r="43" spans="1:16" ht="17.25" thickBot="1" x14ac:dyDescent="0.35">
      <c r="B43" s="20" t="s">
        <v>6</v>
      </c>
      <c r="C43" s="38">
        <v>0</v>
      </c>
      <c r="D43" s="14"/>
      <c r="F43" s="1"/>
      <c r="G43" s="1"/>
      <c r="H43" s="1"/>
      <c r="I43" s="1"/>
      <c r="K43" s="1"/>
      <c r="M43" s="1"/>
      <c r="N43" s="1"/>
      <c r="O43" s="1"/>
    </row>
    <row r="44" spans="1:16" ht="33.75" thickBot="1" x14ac:dyDescent="0.35">
      <c r="B44" s="20" t="s">
        <v>7</v>
      </c>
      <c r="C44" s="45">
        <f>ROUND((C42*C43),0)</f>
        <v>0</v>
      </c>
      <c r="D44" s="9"/>
      <c r="F44" s="1"/>
      <c r="G44" s="1">
        <v>3300</v>
      </c>
      <c r="H44" s="1"/>
      <c r="I44" s="1"/>
      <c r="J44" s="58" t="s">
        <v>39</v>
      </c>
      <c r="K44" s="59" t="s">
        <v>40</v>
      </c>
      <c r="L44" s="59" t="s">
        <v>41</v>
      </c>
      <c r="M44" s="1"/>
      <c r="N44" s="1"/>
      <c r="O44" s="1"/>
    </row>
    <row r="45" spans="1:16" ht="17.25" thickBot="1" x14ac:dyDescent="0.35">
      <c r="B45" s="26"/>
      <c r="C45" s="16"/>
      <c r="D45" s="9"/>
      <c r="E45" s="1">
        <v>2000</v>
      </c>
      <c r="F45" s="50">
        <f>L8</f>
        <v>1500</v>
      </c>
      <c r="G45" s="50">
        <f>L8</f>
        <v>1500</v>
      </c>
      <c r="H45" s="1"/>
      <c r="I45" s="1"/>
      <c r="J45" s="60" t="s">
        <v>42</v>
      </c>
      <c r="K45" s="62">
        <f>L45/10.764</f>
        <v>31.679672984020812</v>
      </c>
      <c r="L45" s="62">
        <v>341</v>
      </c>
      <c r="M45" s="1"/>
      <c r="N45" s="1"/>
      <c r="O45" s="1"/>
    </row>
    <row r="46" spans="1:16" ht="17.25" thickBot="1" x14ac:dyDescent="0.35">
      <c r="C46" s="9" t="s">
        <v>21</v>
      </c>
      <c r="D46" s="9"/>
      <c r="E46" s="1">
        <v>1500</v>
      </c>
      <c r="F46" s="1">
        <v>2000</v>
      </c>
      <c r="G46" s="50">
        <f>G44-G45</f>
        <v>1800</v>
      </c>
      <c r="H46" s="1"/>
      <c r="I46" s="1"/>
      <c r="J46" s="60" t="s">
        <v>43</v>
      </c>
      <c r="K46" s="62">
        <f t="shared" ref="K46:K48" si="8">L46/10.764</f>
        <v>31.493868450390192</v>
      </c>
      <c r="L46" s="62">
        <v>339</v>
      </c>
      <c r="M46" s="1"/>
      <c r="N46" s="1"/>
      <c r="O46" s="1"/>
    </row>
    <row r="47" spans="1:16" ht="17.25" thickBot="1" x14ac:dyDescent="0.35">
      <c r="B47" s="2" t="s">
        <v>13</v>
      </c>
      <c r="C47" s="39">
        <f>C4</f>
        <v>3711266</v>
      </c>
      <c r="D47" s="16"/>
      <c r="E47" s="1">
        <f>SUM(E45:E46)</f>
        <v>3500</v>
      </c>
      <c r="F47" s="50">
        <f>SUM(F45:F46)</f>
        <v>3500</v>
      </c>
      <c r="G47" s="50"/>
      <c r="H47" s="50"/>
      <c r="I47" s="1"/>
      <c r="J47" s="60" t="s">
        <v>44</v>
      </c>
      <c r="K47" s="62">
        <f t="shared" si="8"/>
        <v>35.302861389817913</v>
      </c>
      <c r="L47" s="62">
        <v>380</v>
      </c>
      <c r="M47" s="1"/>
      <c r="N47" s="1"/>
      <c r="O47" s="1"/>
      <c r="P47" s="57">
        <v>3500000</v>
      </c>
    </row>
    <row r="48" spans="1:16" ht="17.25" thickBot="1" x14ac:dyDescent="0.35">
      <c r="B48" s="2" t="s">
        <v>14</v>
      </c>
      <c r="C48" s="39">
        <f>N34</f>
        <v>1590542</v>
      </c>
      <c r="D48" s="16"/>
      <c r="F48" s="1"/>
      <c r="G48" s="50"/>
      <c r="H48" s="1">
        <f>98.51</f>
        <v>98.51</v>
      </c>
      <c r="I48" s="1">
        <f>H48*10.764</f>
        <v>1060.3616400000001</v>
      </c>
      <c r="J48" s="61" t="s">
        <v>45</v>
      </c>
      <c r="K48" s="63">
        <f t="shared" si="8"/>
        <v>98.476402824228913</v>
      </c>
      <c r="L48" s="63">
        <f>SUM(L45:L47)</f>
        <v>1060</v>
      </c>
      <c r="M48" s="56"/>
      <c r="N48" s="1"/>
      <c r="O48" s="1"/>
      <c r="P48" s="23">
        <f>L48</f>
        <v>1060</v>
      </c>
    </row>
    <row r="49" spans="1:20" ht="33.75" thickBot="1" x14ac:dyDescent="0.35">
      <c r="B49" s="2" t="s">
        <v>20</v>
      </c>
      <c r="C49" s="39">
        <f>C39</f>
        <v>0</v>
      </c>
      <c r="D49" s="16"/>
      <c r="F49" s="1"/>
      <c r="G49" s="1"/>
      <c r="H49" s="1"/>
      <c r="I49" s="1"/>
      <c r="K49" s="1">
        <v>134.53</v>
      </c>
      <c r="L49" s="63">
        <f>K49*10.764</f>
        <v>1448.0809199999999</v>
      </c>
      <c r="M49" s="1"/>
      <c r="N49" s="1"/>
      <c r="O49" s="1"/>
      <c r="P49" s="1">
        <f>P47/P48</f>
        <v>3301.8867924528304</v>
      </c>
    </row>
    <row r="50" spans="1:20" x14ac:dyDescent="0.3">
      <c r="A50" s="1"/>
      <c r="B50" s="2" t="s">
        <v>12</v>
      </c>
      <c r="C50" s="39">
        <f>C44</f>
        <v>0</v>
      </c>
      <c r="D50" s="16"/>
      <c r="F50" s="1"/>
      <c r="G50" s="1"/>
      <c r="H50" s="1"/>
      <c r="I50" s="1"/>
      <c r="K50" s="1"/>
      <c r="M50" s="1"/>
      <c r="N50" s="1"/>
      <c r="O50" s="1"/>
      <c r="P50" s="1">
        <v>1500</v>
      </c>
    </row>
    <row r="51" spans="1:20" x14ac:dyDescent="0.3">
      <c r="A51" s="1"/>
      <c r="B51" s="13" t="s">
        <v>8</v>
      </c>
      <c r="C51" s="48">
        <f>C47+C48+C49+C50</f>
        <v>5301808</v>
      </c>
      <c r="D51" s="49"/>
      <c r="F51" s="1"/>
      <c r="G51" s="1"/>
      <c r="H51" s="1"/>
      <c r="I51" s="1"/>
      <c r="J51" s="1">
        <v>25900</v>
      </c>
      <c r="K51" s="1"/>
      <c r="M51" s="1"/>
      <c r="N51" s="1"/>
      <c r="O51" s="1"/>
      <c r="P51" s="1">
        <f>P49-P50</f>
        <v>1801.8867924528304</v>
      </c>
    </row>
    <row r="52" spans="1:20" x14ac:dyDescent="0.3">
      <c r="A52" s="1"/>
      <c r="B52" s="13" t="s">
        <v>9</v>
      </c>
      <c r="C52" s="48">
        <f>MROUND(C51*90%,1)</f>
        <v>4771627</v>
      </c>
      <c r="D52" s="17"/>
      <c r="F52" s="1">
        <v>5000</v>
      </c>
      <c r="G52" s="1">
        <v>2551000</v>
      </c>
      <c r="H52" s="1"/>
      <c r="I52" s="1"/>
      <c r="K52" s="1"/>
      <c r="M52" s="1"/>
      <c r="N52" s="1"/>
      <c r="O52" s="1"/>
    </row>
    <row r="53" spans="1:20" x14ac:dyDescent="0.3">
      <c r="A53" s="1"/>
      <c r="B53" s="13" t="s">
        <v>10</v>
      </c>
      <c r="C53" s="48">
        <f>MROUND(C51*80%,1)</f>
        <v>4241446</v>
      </c>
      <c r="D53" s="17"/>
      <c r="F53" s="1">
        <v>1500</v>
      </c>
      <c r="G53" s="1"/>
      <c r="H53" s="1"/>
      <c r="I53" s="1"/>
      <c r="K53" s="1"/>
      <c r="M53" s="1"/>
      <c r="N53" s="1"/>
      <c r="O53" s="1"/>
    </row>
    <row r="54" spans="1:20" x14ac:dyDescent="0.3">
      <c r="A54" s="1"/>
      <c r="B54" s="13" t="s">
        <v>24</v>
      </c>
      <c r="C54" s="48">
        <f>O34*85%</f>
        <v>1351960.7</v>
      </c>
      <c r="D54" s="23"/>
      <c r="F54" s="1">
        <f>F52-F53</f>
        <v>3500</v>
      </c>
      <c r="G54" s="1"/>
      <c r="H54" s="1"/>
      <c r="I54" s="1"/>
      <c r="K54" s="1"/>
      <c r="M54" s="1"/>
      <c r="N54" s="1"/>
      <c r="O54" s="1"/>
    </row>
    <row r="55" spans="1:20" x14ac:dyDescent="0.3">
      <c r="A55" s="1"/>
      <c r="D55" s="1" t="s">
        <v>37</v>
      </c>
      <c r="F55" s="1"/>
      <c r="G55" s="1"/>
      <c r="H55" s="1"/>
      <c r="I55" s="1"/>
      <c r="K55" s="1"/>
      <c r="M55" s="1"/>
      <c r="N55" s="1"/>
      <c r="O55" s="1"/>
    </row>
    <row r="56" spans="1:20" x14ac:dyDescent="0.3">
      <c r="A56" s="1"/>
      <c r="D56" s="56">
        <f>C51*0.04/12</f>
        <v>17672.693333333333</v>
      </c>
      <c r="F56" s="1"/>
      <c r="G56" s="1"/>
      <c r="H56" s="1"/>
      <c r="I56" s="1"/>
      <c r="K56" s="1"/>
      <c r="M56" s="1"/>
      <c r="N56" s="1"/>
      <c r="O56" s="1"/>
    </row>
    <row r="57" spans="1:20" x14ac:dyDescent="0.3">
      <c r="A57" s="1"/>
      <c r="F57" s="1"/>
      <c r="G57" s="1"/>
      <c r="H57" s="1"/>
      <c r="I57" s="1"/>
      <c r="K57" s="1"/>
      <c r="M57" s="1"/>
      <c r="N57" s="1"/>
      <c r="O57" s="1"/>
    </row>
    <row r="58" spans="1:20" ht="17.25" thickBot="1" x14ac:dyDescent="0.35">
      <c r="A58" s="1"/>
      <c r="F58" s="1"/>
      <c r="G58" s="1"/>
      <c r="H58" s="1"/>
      <c r="I58" s="1"/>
      <c r="K58" s="1"/>
      <c r="M58" s="1"/>
      <c r="N58" s="1"/>
      <c r="O58" s="1"/>
    </row>
    <row r="59" spans="1:20" x14ac:dyDescent="0.3">
      <c r="A59" s="1"/>
      <c r="F59" s="1"/>
      <c r="G59" s="1"/>
      <c r="H59" s="1"/>
      <c r="I59" s="1"/>
      <c r="K59" s="73" t="s">
        <v>27</v>
      </c>
      <c r="L59" s="73" t="s">
        <v>46</v>
      </c>
      <c r="M59" s="68" t="s">
        <v>47</v>
      </c>
      <c r="N59" s="73" t="s">
        <v>49</v>
      </c>
      <c r="O59" s="73" t="s">
        <v>50</v>
      </c>
      <c r="P59" s="73" t="s">
        <v>51</v>
      </c>
      <c r="Q59" s="73" t="s">
        <v>52</v>
      </c>
    </row>
    <row r="60" spans="1:20" ht="17.25" thickBot="1" x14ac:dyDescent="0.35">
      <c r="A60" s="1"/>
      <c r="D60" s="1">
        <f>C51*0.04/12</f>
        <v>17672.693333333333</v>
      </c>
      <c r="F60" s="1"/>
      <c r="G60" s="1"/>
      <c r="H60" s="1"/>
      <c r="I60" s="1"/>
      <c r="K60" s="74"/>
      <c r="L60" s="74"/>
      <c r="M60" s="69" t="s">
        <v>48</v>
      </c>
      <c r="N60" s="74"/>
      <c r="O60" s="74"/>
      <c r="P60" s="74"/>
      <c r="Q60" s="74"/>
    </row>
    <row r="61" spans="1:20" ht="17.25" thickBot="1" x14ac:dyDescent="0.35">
      <c r="A61" s="1"/>
      <c r="F61" s="1">
        <v>25900</v>
      </c>
      <c r="G61" s="1"/>
      <c r="H61" s="1"/>
      <c r="I61" s="1"/>
      <c r="K61" s="70" t="s">
        <v>42</v>
      </c>
      <c r="L61" s="71">
        <v>341</v>
      </c>
      <c r="M61" s="75">
        <v>5000</v>
      </c>
      <c r="N61" s="75">
        <f>L61*M61</f>
        <v>1705000</v>
      </c>
      <c r="O61" s="75">
        <f>N61*0.9</f>
        <v>1534500</v>
      </c>
      <c r="P61" s="75">
        <f>MROUND(N61*0.8,1)</f>
        <v>1364000</v>
      </c>
      <c r="Q61" s="75">
        <f>L61*R61</f>
        <v>511500</v>
      </c>
      <c r="R61" s="1">
        <v>1500</v>
      </c>
      <c r="T61" s="79">
        <f>MROUND(N61*0.04/12,1)</f>
        <v>5683</v>
      </c>
    </row>
    <row r="62" spans="1:20" ht="17.25" thickBot="1" x14ac:dyDescent="0.35">
      <c r="A62" s="1"/>
      <c r="F62" s="1">
        <f>F61/10.764</f>
        <v>2406.168710516537</v>
      </c>
      <c r="G62" s="1"/>
      <c r="H62" s="1"/>
      <c r="I62" s="1"/>
      <c r="K62" s="70" t="s">
        <v>43</v>
      </c>
      <c r="L62" s="71">
        <v>339</v>
      </c>
      <c r="M62" s="75">
        <v>5000</v>
      </c>
      <c r="N62" s="75">
        <f t="shared" ref="N62:N63" si="9">L62*M62</f>
        <v>1695000</v>
      </c>
      <c r="O62" s="75">
        <f t="shared" ref="O62:O63" si="10">N62*0.9</f>
        <v>1525500</v>
      </c>
      <c r="P62" s="75">
        <f t="shared" ref="P62:P63" si="11">MROUND(N62*0.8,1)</f>
        <v>1356000</v>
      </c>
      <c r="Q62" s="75">
        <f t="shared" ref="Q62:Q63" si="12">L62*R62</f>
        <v>508500</v>
      </c>
      <c r="R62" s="1">
        <v>1500</v>
      </c>
      <c r="T62" s="79">
        <f t="shared" ref="T62:T63" si="13">MROUND(N62*0.04/12,1)</f>
        <v>5650</v>
      </c>
    </row>
    <row r="63" spans="1:20" ht="17.25" thickBot="1" x14ac:dyDescent="0.35">
      <c r="A63" s="1"/>
      <c r="B63" s="1"/>
      <c r="F63" s="1">
        <v>1060</v>
      </c>
      <c r="G63" s="1"/>
      <c r="H63" s="1"/>
      <c r="I63" s="1"/>
      <c r="K63" s="70" t="s">
        <v>44</v>
      </c>
      <c r="L63" s="71">
        <v>380</v>
      </c>
      <c r="M63" s="75">
        <v>5000</v>
      </c>
      <c r="N63" s="75">
        <f t="shared" si="9"/>
        <v>1900000</v>
      </c>
      <c r="O63" s="75">
        <f t="shared" si="10"/>
        <v>1710000</v>
      </c>
      <c r="P63" s="75">
        <f t="shared" si="11"/>
        <v>1520000</v>
      </c>
      <c r="Q63" s="75">
        <f t="shared" si="12"/>
        <v>570000</v>
      </c>
      <c r="R63" s="1">
        <v>1500</v>
      </c>
      <c r="T63" s="79">
        <f t="shared" si="13"/>
        <v>6333</v>
      </c>
    </row>
    <row r="64" spans="1:20" ht="17.25" thickBot="1" x14ac:dyDescent="0.35">
      <c r="A64" s="1"/>
      <c r="B64" s="1"/>
      <c r="F64" s="25">
        <f>F63*F62</f>
        <v>2550538.833147529</v>
      </c>
      <c r="K64" s="70" t="s">
        <v>45</v>
      </c>
      <c r="L64" s="72">
        <v>1060</v>
      </c>
      <c r="M64" s="75"/>
      <c r="N64" s="76">
        <f>SUM(N61:N63)</f>
        <v>5300000</v>
      </c>
      <c r="O64" s="76">
        <f>SUM(O61:O63)</f>
        <v>4770000</v>
      </c>
      <c r="P64" s="76">
        <f>SUM(P61:P63)</f>
        <v>4240000</v>
      </c>
      <c r="Q64" s="76">
        <f>SUM(Q61:Q63)</f>
        <v>1590000</v>
      </c>
      <c r="T64" s="79">
        <f>SUM(T61:T63)</f>
        <v>17666</v>
      </c>
    </row>
    <row r="65" spans="1:17" x14ac:dyDescent="0.3">
      <c r="A65" s="1"/>
      <c r="B65" s="1"/>
      <c r="F65" s="25"/>
    </row>
    <row r="66" spans="1:17" ht="17.25" thickBot="1" x14ac:dyDescent="0.35">
      <c r="A66" s="1"/>
      <c r="B66" s="1"/>
      <c r="F66" s="25"/>
      <c r="Q66" s="78">
        <f>Q64*85%</f>
        <v>1351500</v>
      </c>
    </row>
    <row r="67" spans="1:17" x14ac:dyDescent="0.3">
      <c r="A67" s="1"/>
      <c r="B67" s="1"/>
      <c r="F67" s="25"/>
      <c r="K67" s="73" t="s">
        <v>27</v>
      </c>
      <c r="L67" s="73" t="s">
        <v>46</v>
      </c>
      <c r="M67" s="68" t="s">
        <v>47</v>
      </c>
      <c r="N67" s="73" t="s">
        <v>49</v>
      </c>
    </row>
    <row r="68" spans="1:17" ht="17.25" thickBot="1" x14ac:dyDescent="0.35">
      <c r="A68" s="1"/>
      <c r="B68" s="1"/>
      <c r="F68" s="25"/>
      <c r="K68" s="74"/>
      <c r="L68" s="74"/>
      <c r="M68" s="69" t="s">
        <v>48</v>
      </c>
      <c r="N68" s="74"/>
    </row>
    <row r="69" spans="1:17" ht="17.25" thickBot="1" x14ac:dyDescent="0.35">
      <c r="A69" s="1"/>
      <c r="B69" s="1"/>
      <c r="K69" s="70" t="s">
        <v>42</v>
      </c>
      <c r="L69" s="71">
        <v>341</v>
      </c>
      <c r="M69" s="75">
        <v>2406</v>
      </c>
      <c r="N69" s="75">
        <f>L69*M69</f>
        <v>820446</v>
      </c>
    </row>
    <row r="70" spans="1:17" ht="17.25" thickBot="1" x14ac:dyDescent="0.35">
      <c r="A70" s="1"/>
      <c r="B70" s="1"/>
      <c r="K70" s="70" t="s">
        <v>43</v>
      </c>
      <c r="L70" s="71">
        <v>339</v>
      </c>
      <c r="M70" s="75">
        <v>2406</v>
      </c>
      <c r="N70" s="75">
        <f t="shared" ref="N70:N71" si="14">L70*M70</f>
        <v>815634</v>
      </c>
    </row>
    <row r="71" spans="1:17" ht="17.25" thickBot="1" x14ac:dyDescent="0.35">
      <c r="A71" s="1"/>
      <c r="B71" s="1"/>
      <c r="K71" s="70" t="s">
        <v>44</v>
      </c>
      <c r="L71" s="71">
        <v>380</v>
      </c>
      <c r="M71" s="75">
        <v>2406</v>
      </c>
      <c r="N71" s="75">
        <f t="shared" si="14"/>
        <v>914280</v>
      </c>
    </row>
    <row r="72" spans="1:17" ht="17.25" thickBot="1" x14ac:dyDescent="0.35">
      <c r="A72" s="1"/>
      <c r="B72" s="1"/>
      <c r="K72" s="70" t="s">
        <v>45</v>
      </c>
      <c r="L72" s="72">
        <v>1060</v>
      </c>
      <c r="M72" s="75"/>
      <c r="N72" s="76">
        <f>SUM(N69:N71)</f>
        <v>2550360</v>
      </c>
    </row>
    <row r="73" spans="1:17" x14ac:dyDescent="0.3">
      <c r="A73" s="1"/>
      <c r="B73" s="1"/>
    </row>
    <row r="74" spans="1:17" x14ac:dyDescent="0.3">
      <c r="A74" s="1"/>
      <c r="B74" s="1"/>
    </row>
    <row r="75" spans="1:17" x14ac:dyDescent="0.3">
      <c r="A75" s="1"/>
      <c r="B75" s="1"/>
    </row>
    <row r="76" spans="1:17" x14ac:dyDescent="0.3">
      <c r="A76" s="1"/>
      <c r="B76" s="1"/>
    </row>
    <row r="77" spans="1:17" x14ac:dyDescent="0.3">
      <c r="A77" s="1"/>
      <c r="B77" s="1"/>
    </row>
    <row r="78" spans="1:17" x14ac:dyDescent="0.3">
      <c r="A78" s="1"/>
      <c r="B78" s="1"/>
    </row>
    <row r="79" spans="1:17" x14ac:dyDescent="0.3">
      <c r="A79" s="1"/>
      <c r="B79" s="1"/>
    </row>
    <row r="80" spans="1:17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</sheetData>
  <mergeCells count="11">
    <mergeCell ref="O59:O60"/>
    <mergeCell ref="P59:P60"/>
    <mergeCell ref="Q59:Q60"/>
    <mergeCell ref="K67:K68"/>
    <mergeCell ref="L67:L68"/>
    <mergeCell ref="N67:N68"/>
    <mergeCell ref="B36:C36"/>
    <mergeCell ref="B41:C41"/>
    <mergeCell ref="K59:K60"/>
    <mergeCell ref="L59:L60"/>
    <mergeCell ref="N59:N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Calculation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2023-10-19T14:50:41Z</dcterms:modified>
</cp:coreProperties>
</file>