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Ranu Ramdas Singhal - Siyaganj (Maharani Road)\"/>
    </mc:Choice>
  </mc:AlternateContent>
  <xr:revisionPtr revIDLastSave="0" documentId="13_ncr:1_{2248A537-C5F8-42E7-B58B-9766DA2EC3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</sheets>
  <calcPr calcId="191029"/>
</workbook>
</file>

<file path=xl/calcChain.xml><?xml version="1.0" encoding="utf-8"?>
<calcChain xmlns="http://schemas.openxmlformats.org/spreadsheetml/2006/main">
  <c r="I3" i="2" l="1"/>
  <c r="O8" i="2"/>
  <c r="H8" i="2"/>
  <c r="J8" i="2" s="1"/>
  <c r="K8" i="2" s="1"/>
  <c r="L8" i="2" s="1"/>
  <c r="N8" i="2" s="1"/>
  <c r="O11" i="2"/>
  <c r="H11" i="2"/>
  <c r="J11" i="2" s="1"/>
  <c r="K11" i="2" s="1"/>
  <c r="L11" i="2" s="1"/>
  <c r="N11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I9" i="2" l="1"/>
  <c r="M8" i="2"/>
  <c r="I10" i="2"/>
  <c r="I11" i="2"/>
  <c r="I8" i="2"/>
  <c r="M9" i="2"/>
  <c r="M10" i="2"/>
  <c r="M11" i="2"/>
  <c r="C26" i="2" l="1"/>
  <c r="C32" i="2" s="1"/>
  <c r="C21" i="2"/>
  <c r="C31" i="2" s="1"/>
  <c r="O15" i="2"/>
  <c r="J15" i="2"/>
  <c r="K15" i="2" s="1"/>
  <c r="L15" i="2" s="1"/>
  <c r="N15" i="2" s="1"/>
  <c r="H15" i="2"/>
  <c r="I15" i="2" s="1"/>
  <c r="O14" i="2"/>
  <c r="H14" i="2"/>
  <c r="O13" i="2"/>
  <c r="H13" i="2"/>
  <c r="I13" i="2" s="1"/>
  <c r="O12" i="2"/>
  <c r="H12" i="2"/>
  <c r="C4" i="2"/>
  <c r="C29" i="2" s="1"/>
  <c r="J2" i="2"/>
  <c r="L2" i="2" s="1"/>
  <c r="M15" i="2" l="1"/>
  <c r="J13" i="2"/>
  <c r="K13" i="2" s="1"/>
  <c r="L13" i="2" s="1"/>
  <c r="N13" i="2" s="1"/>
  <c r="M13" i="2" s="1"/>
  <c r="J12" i="2"/>
  <c r="K12" i="2" s="1"/>
  <c r="L12" i="2" s="1"/>
  <c r="N12" i="2" s="1"/>
  <c r="I12" i="2"/>
  <c r="J14" i="2"/>
  <c r="K14" i="2" s="1"/>
  <c r="L14" i="2" s="1"/>
  <c r="N14" i="2" s="1"/>
  <c r="M14" i="2" s="1"/>
  <c r="I14" i="2"/>
  <c r="O16" i="2"/>
  <c r="C36" i="2" s="1"/>
  <c r="C37" i="2" s="1"/>
  <c r="N16" i="2" l="1"/>
  <c r="C30" i="2" s="1"/>
  <c r="C33" i="2" s="1"/>
  <c r="M12" i="2"/>
  <c r="M16" i="2"/>
  <c r="L3" i="2" l="1"/>
  <c r="L4" i="2" s="1"/>
  <c r="P4" i="2"/>
  <c r="R4" i="2" s="1"/>
  <c r="P3" i="2"/>
  <c r="C35" i="2"/>
  <c r="P2" i="2"/>
  <c r="R2" i="2" s="1"/>
  <c r="C34" i="2"/>
  <c r="R3" i="2" s="1"/>
</calcChain>
</file>

<file path=xl/sharedStrings.xml><?xml version="1.0" encoding="utf-8"?>
<sst xmlns="http://schemas.openxmlformats.org/spreadsheetml/2006/main" count="57" uniqueCount="45">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</sst>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9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9" fillId="0" borderId="1" xfId="0" applyFont="1" applyBorder="1" applyAlignment="1">
      <alignment horizontal="right" vertic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11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169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3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35" sqref="C35"/>
    </sheetView>
  </sheetViews>
  <sheetFormatPr defaultRowHeight="16.5" x14ac:dyDescent="0.3"/>
  <cols>
    <col min="1" max="1" width="9.140625" style="41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1">
        <v>622.5</v>
      </c>
      <c r="D2" s="7" t="s">
        <v>44</v>
      </c>
      <c r="E2" s="4"/>
      <c r="F2" s="4"/>
      <c r="G2" s="25"/>
      <c r="H2" s="1" t="s">
        <v>39</v>
      </c>
      <c r="I2" s="65">
        <v>0</v>
      </c>
      <c r="J2" s="65">
        <f>C2</f>
        <v>622.5</v>
      </c>
      <c r="K2" s="65">
        <v>6689</v>
      </c>
      <c r="L2" s="54">
        <f>J2*K2</f>
        <v>4163902.5</v>
      </c>
      <c r="O2" s="62" t="s">
        <v>35</v>
      </c>
      <c r="P2" s="63">
        <f>C33</f>
        <v>4213080</v>
      </c>
      <c r="R2" s="20">
        <f>P2*0.025/12</f>
        <v>8777.25</v>
      </c>
      <c r="S2" s="18" t="s">
        <v>34</v>
      </c>
    </row>
    <row r="3" spans="1:19" x14ac:dyDescent="0.3">
      <c r="B3" s="24" t="s">
        <v>6</v>
      </c>
      <c r="C3" s="53">
        <v>6600</v>
      </c>
      <c r="D3" s="15"/>
      <c r="E3" s="26"/>
      <c r="F3" s="26"/>
      <c r="G3" s="15"/>
      <c r="H3" s="1" t="s">
        <v>40</v>
      </c>
      <c r="I3" s="65">
        <f>MROUND(I2/10.764,1)</f>
        <v>0</v>
      </c>
      <c r="J3" s="65"/>
      <c r="K3" s="54"/>
      <c r="L3" s="54">
        <f>N16</f>
        <v>104580</v>
      </c>
      <c r="O3" s="62" t="s">
        <v>35</v>
      </c>
      <c r="P3" s="63">
        <f>C33</f>
        <v>4213080</v>
      </c>
      <c r="Q3" s="7"/>
      <c r="R3" s="20">
        <f>P3*0.04/12</f>
        <v>14043.6</v>
      </c>
      <c r="S3" s="64" t="s">
        <v>36</v>
      </c>
    </row>
    <row r="4" spans="1:19" x14ac:dyDescent="0.3">
      <c r="B4" s="32" t="s">
        <v>18</v>
      </c>
      <c r="C4" s="54">
        <f>ROUND((C2*C3),0)</f>
        <v>4108500</v>
      </c>
      <c r="F4" s="22"/>
      <c r="G4" s="22"/>
      <c r="I4" s="54"/>
      <c r="J4" s="65"/>
      <c r="K4" s="54"/>
      <c r="L4" s="54">
        <f>SUM(L2:L3)</f>
        <v>4268482.5</v>
      </c>
      <c r="O4" s="62" t="s">
        <v>35</v>
      </c>
      <c r="P4" s="63">
        <f>C33</f>
        <v>4213080</v>
      </c>
      <c r="Q4" s="7"/>
      <c r="R4" s="20">
        <f>P4*0.033/12</f>
        <v>11585.970000000001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42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3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4" t="s">
        <v>26</v>
      </c>
      <c r="N6" s="5" t="s">
        <v>17</v>
      </c>
      <c r="O6" s="5" t="s">
        <v>42</v>
      </c>
    </row>
    <row r="7" spans="1:19" s="3" customFormat="1" ht="15" x14ac:dyDescent="0.2">
      <c r="A7" s="42"/>
      <c r="B7" s="4"/>
      <c r="C7" s="5" t="s">
        <v>43</v>
      </c>
      <c r="D7" s="4"/>
      <c r="E7" s="4"/>
      <c r="F7" s="4"/>
      <c r="G7" s="43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3">
      <c r="A8" s="50">
        <v>1</v>
      </c>
      <c r="B8" s="47"/>
      <c r="C8" s="1">
        <v>622.5</v>
      </c>
      <c r="D8" s="51">
        <v>1949</v>
      </c>
      <c r="E8" s="51">
        <v>2023</v>
      </c>
      <c r="F8" s="51">
        <v>80</v>
      </c>
      <c r="G8" s="55">
        <v>1000</v>
      </c>
      <c r="H8" s="56">
        <f t="shared" ref="H8" si="0">E8-D8</f>
        <v>74</v>
      </c>
      <c r="I8" s="56">
        <f t="shared" ref="I8" si="1">F8-H8</f>
        <v>6</v>
      </c>
      <c r="J8" s="56">
        <f t="shared" ref="J8" si="2">IF(H8&gt;=5,90*H8/F8,0)</f>
        <v>83.25</v>
      </c>
      <c r="K8" s="56">
        <f t="shared" ref="K8" si="3">G8/100*J8</f>
        <v>832.5</v>
      </c>
      <c r="L8" s="56">
        <f t="shared" ref="L8" si="4">ROUND((G8-K8),0)</f>
        <v>168</v>
      </c>
      <c r="M8" s="56">
        <f t="shared" ref="M8" si="5">O8-N8</f>
        <v>517920</v>
      </c>
      <c r="N8" s="56">
        <f t="shared" ref="N8" si="6">ROUND((L8*C8),0)</f>
        <v>104580</v>
      </c>
      <c r="O8" s="56">
        <f t="shared" ref="O8" si="7">ROUND((C8*G8),0)</f>
        <v>622500</v>
      </c>
    </row>
    <row r="9" spans="1:19" s="11" customFormat="1" x14ac:dyDescent="0.25">
      <c r="A9" s="52">
        <v>2</v>
      </c>
      <c r="B9" s="47"/>
      <c r="C9" s="45">
        <v>0</v>
      </c>
      <c r="D9" s="51">
        <v>0</v>
      </c>
      <c r="E9" s="51">
        <v>0</v>
      </c>
      <c r="F9" s="51">
        <v>60</v>
      </c>
      <c r="G9" s="55">
        <v>0</v>
      </c>
      <c r="H9" s="56">
        <f t="shared" ref="H9:H11" si="8">E9-D9</f>
        <v>0</v>
      </c>
      <c r="I9" s="56">
        <f t="shared" ref="I9:I15" si="9">F9-H9</f>
        <v>60</v>
      </c>
      <c r="J9" s="56">
        <f t="shared" ref="J9:J11" si="10">IF(H9&gt;=5,90*H9/F9,0)</f>
        <v>0</v>
      </c>
      <c r="K9" s="56">
        <f t="shared" ref="K9:K11" si="11">G9/100*J9</f>
        <v>0</v>
      </c>
      <c r="L9" s="56">
        <f t="shared" ref="L9:L11" si="12">ROUND((G9-K9),0)</f>
        <v>0</v>
      </c>
      <c r="M9" s="56">
        <f t="shared" ref="M9:M11" si="13">O9-N9</f>
        <v>0</v>
      </c>
      <c r="N9" s="56">
        <f t="shared" ref="N9:N11" si="14">ROUND((L9*C9),0)</f>
        <v>0</v>
      </c>
      <c r="O9" s="56">
        <f t="shared" ref="O9:O11" si="15">ROUND((C9*G9),0)</f>
        <v>0</v>
      </c>
    </row>
    <row r="10" spans="1:19" s="11" customFormat="1" ht="17.25" customHeight="1" x14ac:dyDescent="0.25">
      <c r="A10" s="50">
        <v>3</v>
      </c>
      <c r="B10" s="47"/>
      <c r="C10" s="45">
        <v>0</v>
      </c>
      <c r="D10" s="51">
        <v>0</v>
      </c>
      <c r="E10" s="51">
        <v>0</v>
      </c>
      <c r="F10" s="51">
        <v>60</v>
      </c>
      <c r="G10" s="55">
        <v>0</v>
      </c>
      <c r="H10" s="56">
        <f t="shared" si="8"/>
        <v>0</v>
      </c>
      <c r="I10" s="56">
        <f t="shared" si="9"/>
        <v>60</v>
      </c>
      <c r="J10" s="56">
        <f t="shared" si="10"/>
        <v>0</v>
      </c>
      <c r="K10" s="56">
        <f t="shared" si="11"/>
        <v>0</v>
      </c>
      <c r="L10" s="56">
        <f t="shared" si="12"/>
        <v>0</v>
      </c>
      <c r="M10" s="56">
        <f t="shared" si="13"/>
        <v>0</v>
      </c>
      <c r="N10" s="56">
        <f t="shared" si="14"/>
        <v>0</v>
      </c>
      <c r="O10" s="56">
        <f t="shared" si="15"/>
        <v>0</v>
      </c>
    </row>
    <row r="11" spans="1:19" s="11" customFormat="1" x14ac:dyDescent="0.25">
      <c r="A11" s="52">
        <v>4</v>
      </c>
      <c r="B11" s="47"/>
      <c r="C11" s="45">
        <v>0</v>
      </c>
      <c r="D11" s="51">
        <v>0</v>
      </c>
      <c r="E11" s="51">
        <v>0</v>
      </c>
      <c r="F11" s="51">
        <v>60</v>
      </c>
      <c r="G11" s="55">
        <v>0</v>
      </c>
      <c r="H11" s="56">
        <f t="shared" si="8"/>
        <v>0</v>
      </c>
      <c r="I11" s="56">
        <f t="shared" si="9"/>
        <v>60</v>
      </c>
      <c r="J11" s="56">
        <f t="shared" si="10"/>
        <v>0</v>
      </c>
      <c r="K11" s="56">
        <f t="shared" si="11"/>
        <v>0</v>
      </c>
      <c r="L11" s="56">
        <f t="shared" si="12"/>
        <v>0</v>
      </c>
      <c r="M11" s="56">
        <f t="shared" si="13"/>
        <v>0</v>
      </c>
      <c r="N11" s="56">
        <f t="shared" si="14"/>
        <v>0</v>
      </c>
      <c r="O11" s="56">
        <f t="shared" si="15"/>
        <v>0</v>
      </c>
    </row>
    <row r="12" spans="1:19" s="11" customFormat="1" x14ac:dyDescent="0.25">
      <c r="A12" s="50">
        <v>5</v>
      </c>
      <c r="B12" s="47"/>
      <c r="C12" s="45">
        <v>0</v>
      </c>
      <c r="D12" s="51">
        <v>0</v>
      </c>
      <c r="E12" s="51">
        <v>0</v>
      </c>
      <c r="F12" s="51">
        <v>60</v>
      </c>
      <c r="G12" s="55">
        <v>0</v>
      </c>
      <c r="H12" s="56">
        <f t="shared" ref="H12:H15" si="16">E12-D12</f>
        <v>0</v>
      </c>
      <c r="I12" s="56">
        <f t="shared" si="9"/>
        <v>60</v>
      </c>
      <c r="J12" s="56">
        <f t="shared" ref="J12:J15" si="17">IF(H12&gt;=5,90*H12/F12,0)</f>
        <v>0</v>
      </c>
      <c r="K12" s="56">
        <f t="shared" ref="K12:K15" si="18">G12/100*J12</f>
        <v>0</v>
      </c>
      <c r="L12" s="56">
        <f t="shared" ref="L12:L15" si="19">ROUND((G12-K12),0)</f>
        <v>0</v>
      </c>
      <c r="M12" s="56">
        <f t="shared" ref="M12:M15" si="20">O12-N12</f>
        <v>0</v>
      </c>
      <c r="N12" s="56">
        <f t="shared" ref="N12:N15" si="21">ROUND((L12*C12),0)</f>
        <v>0</v>
      </c>
      <c r="O12" s="56">
        <f t="shared" ref="O12:O15" si="22">ROUND((C12*G12),0)</f>
        <v>0</v>
      </c>
    </row>
    <row r="13" spans="1:19" x14ac:dyDescent="0.3">
      <c r="A13" s="46">
        <v>6</v>
      </c>
      <c r="B13" s="47"/>
      <c r="C13" s="45">
        <v>0</v>
      </c>
      <c r="D13" s="33">
        <v>0</v>
      </c>
      <c r="E13" s="33">
        <v>0</v>
      </c>
      <c r="F13" s="33">
        <v>60</v>
      </c>
      <c r="G13" s="57">
        <v>0</v>
      </c>
      <c r="H13" s="56">
        <f t="shared" si="16"/>
        <v>0</v>
      </c>
      <c r="I13" s="56">
        <f t="shared" si="9"/>
        <v>60</v>
      </c>
      <c r="J13" s="56">
        <f t="shared" si="17"/>
        <v>0</v>
      </c>
      <c r="K13" s="56">
        <f t="shared" si="18"/>
        <v>0</v>
      </c>
      <c r="L13" s="56">
        <f t="shared" si="19"/>
        <v>0</v>
      </c>
      <c r="M13" s="58">
        <f t="shared" si="20"/>
        <v>0</v>
      </c>
      <c r="N13" s="56">
        <f t="shared" si="21"/>
        <v>0</v>
      </c>
      <c r="O13" s="56">
        <f t="shared" si="22"/>
        <v>0</v>
      </c>
    </row>
    <row r="14" spans="1:19" x14ac:dyDescent="0.3">
      <c r="A14" s="24">
        <v>7</v>
      </c>
      <c r="B14" s="47"/>
      <c r="C14" s="45">
        <v>0</v>
      </c>
      <c r="D14" s="33">
        <v>0</v>
      </c>
      <c r="E14" s="33">
        <v>0</v>
      </c>
      <c r="F14" s="33">
        <v>60</v>
      </c>
      <c r="G14" s="57">
        <v>0</v>
      </c>
      <c r="H14" s="56">
        <f t="shared" si="16"/>
        <v>0</v>
      </c>
      <c r="I14" s="56">
        <f t="shared" si="9"/>
        <v>60</v>
      </c>
      <c r="J14" s="56">
        <f t="shared" si="17"/>
        <v>0</v>
      </c>
      <c r="K14" s="56">
        <f t="shared" si="18"/>
        <v>0</v>
      </c>
      <c r="L14" s="56">
        <f t="shared" si="19"/>
        <v>0</v>
      </c>
      <c r="M14" s="58">
        <f t="shared" si="20"/>
        <v>0</v>
      </c>
      <c r="N14" s="56">
        <f t="shared" si="21"/>
        <v>0</v>
      </c>
      <c r="O14" s="56">
        <f t="shared" si="22"/>
        <v>0</v>
      </c>
    </row>
    <row r="15" spans="1:19" x14ac:dyDescent="0.3">
      <c r="A15" s="46">
        <v>8</v>
      </c>
      <c r="B15" s="47"/>
      <c r="C15" s="45">
        <v>0</v>
      </c>
      <c r="D15" s="33">
        <v>0</v>
      </c>
      <c r="E15" s="33">
        <v>0</v>
      </c>
      <c r="F15" s="33">
        <v>60</v>
      </c>
      <c r="G15" s="57">
        <v>0</v>
      </c>
      <c r="H15" s="56">
        <f t="shared" si="16"/>
        <v>0</v>
      </c>
      <c r="I15" s="56">
        <f t="shared" si="9"/>
        <v>60</v>
      </c>
      <c r="J15" s="56">
        <f t="shared" si="17"/>
        <v>0</v>
      </c>
      <c r="K15" s="56">
        <f t="shared" si="18"/>
        <v>0</v>
      </c>
      <c r="L15" s="56">
        <f t="shared" si="19"/>
        <v>0</v>
      </c>
      <c r="M15" s="58">
        <f t="shared" si="20"/>
        <v>0</v>
      </c>
      <c r="N15" s="56">
        <f t="shared" si="21"/>
        <v>0</v>
      </c>
      <c r="O15" s="56">
        <f t="shared" si="22"/>
        <v>0</v>
      </c>
    </row>
    <row r="16" spans="1:19" x14ac:dyDescent="0.3">
      <c r="A16" s="24"/>
      <c r="B16" s="48"/>
      <c r="C16" s="49"/>
      <c r="D16" s="49"/>
      <c r="E16" s="49"/>
      <c r="F16" s="6"/>
      <c r="G16" s="56"/>
      <c r="H16" s="56"/>
      <c r="I16" s="56"/>
      <c r="J16" s="59"/>
      <c r="K16" s="56"/>
      <c r="L16" s="59"/>
      <c r="M16" s="56">
        <f>SUM(M8:M15)</f>
        <v>517920</v>
      </c>
      <c r="N16" s="56">
        <f>SUM(N8:N15)</f>
        <v>104580</v>
      </c>
      <c r="O16" s="56">
        <f>SUM(O8:O15)</f>
        <v>622500</v>
      </c>
    </row>
    <row r="17" spans="1:15" x14ac:dyDescent="0.3">
      <c r="B17" s="10"/>
      <c r="C17" s="11"/>
      <c r="D17" s="11"/>
      <c r="E17" s="11"/>
      <c r="F17" s="12"/>
      <c r="G17" s="12"/>
      <c r="H17" s="12"/>
      <c r="I17" s="12"/>
      <c r="J17" s="11"/>
      <c r="K17" s="16"/>
      <c r="L17" s="17"/>
      <c r="M17" s="12"/>
      <c r="N17" s="27"/>
      <c r="O17" s="27"/>
    </row>
    <row r="18" spans="1:15" x14ac:dyDescent="0.3">
      <c r="B18" s="66" t="s">
        <v>20</v>
      </c>
      <c r="C18" s="66"/>
      <c r="D18" s="11"/>
      <c r="E18" s="11"/>
      <c r="F18" s="12"/>
      <c r="G18" s="12"/>
      <c r="H18" s="12"/>
      <c r="I18" s="12"/>
      <c r="J18" s="11"/>
      <c r="K18" s="16"/>
      <c r="L18" s="17"/>
      <c r="M18" s="12"/>
      <c r="N18" s="27"/>
      <c r="O18" s="27"/>
    </row>
    <row r="19" spans="1:15" x14ac:dyDescent="0.3">
      <c r="B19" s="23" t="s">
        <v>19</v>
      </c>
      <c r="C19" s="60">
        <v>0</v>
      </c>
      <c r="D19" s="11"/>
      <c r="E19" s="11"/>
      <c r="F19" s="12"/>
      <c r="G19" s="12"/>
      <c r="H19" s="12"/>
      <c r="I19" s="12"/>
      <c r="J19" s="11"/>
      <c r="K19" s="16"/>
      <c r="L19" s="17"/>
      <c r="M19" s="12"/>
      <c r="N19" s="27"/>
      <c r="O19" s="27"/>
    </row>
    <row r="20" spans="1:15" x14ac:dyDescent="0.3">
      <c r="B20" s="24" t="s">
        <v>6</v>
      </c>
      <c r="C20" s="53">
        <v>0</v>
      </c>
      <c r="D20" s="11"/>
      <c r="E20" s="11"/>
      <c r="F20" s="12"/>
      <c r="G20" s="12"/>
      <c r="H20" s="12"/>
      <c r="I20" s="12"/>
      <c r="J20" s="11"/>
      <c r="K20" s="16"/>
      <c r="L20" s="17"/>
      <c r="M20" s="12"/>
      <c r="N20" s="27"/>
      <c r="O20" s="27"/>
    </row>
    <row r="21" spans="1:15" x14ac:dyDescent="0.3">
      <c r="B21" s="24" t="s">
        <v>7</v>
      </c>
      <c r="C21" s="58">
        <f>ROUND((C19*C20),0)</f>
        <v>0</v>
      </c>
      <c r="D21" s="11"/>
      <c r="E21" s="11"/>
      <c r="F21" s="12"/>
      <c r="G21" s="12"/>
      <c r="H21" s="12"/>
      <c r="I21" s="12"/>
      <c r="J21" s="11"/>
      <c r="K21" s="16"/>
      <c r="L21" s="17"/>
      <c r="M21" s="12"/>
      <c r="N21" s="27"/>
      <c r="O21" s="27"/>
    </row>
    <row r="22" spans="1:15" x14ac:dyDescent="0.3">
      <c r="B22" s="10"/>
      <c r="C22" s="11"/>
      <c r="D22" s="11"/>
      <c r="E22" s="11"/>
      <c r="F22" s="12"/>
      <c r="G22" s="12"/>
      <c r="H22" s="12"/>
      <c r="I22" s="12"/>
      <c r="J22" s="11"/>
      <c r="K22" s="16"/>
      <c r="L22" s="17"/>
      <c r="M22" s="12"/>
      <c r="N22" s="27"/>
      <c r="O22" s="27"/>
    </row>
    <row r="23" spans="1:15" ht="22.5" customHeight="1" x14ac:dyDescent="0.3">
      <c r="B23" s="67" t="s">
        <v>15</v>
      </c>
      <c r="C23" s="68"/>
      <c r="D23" s="11"/>
      <c r="E23" s="11"/>
      <c r="F23" s="12"/>
      <c r="G23" s="12"/>
      <c r="H23" s="12"/>
      <c r="I23" s="12"/>
      <c r="J23" s="11"/>
      <c r="K23" s="12"/>
      <c r="L23" s="11"/>
      <c r="M23" s="12"/>
      <c r="N23" s="12"/>
      <c r="O23" s="12"/>
    </row>
    <row r="24" spans="1:15" x14ac:dyDescent="0.3">
      <c r="B24" s="23" t="s">
        <v>11</v>
      </c>
      <c r="C24" s="60">
        <v>0</v>
      </c>
      <c r="E24" s="28"/>
      <c r="F24" s="28"/>
      <c r="G24" s="29"/>
      <c r="H24" s="14"/>
      <c r="I24" s="14"/>
      <c r="L24" s="21"/>
    </row>
    <row r="25" spans="1:15" x14ac:dyDescent="0.3">
      <c r="B25" s="24" t="s">
        <v>6</v>
      </c>
      <c r="C25" s="53">
        <v>0</v>
      </c>
      <c r="D25" s="30"/>
      <c r="E25" s="22"/>
      <c r="F25" s="22"/>
      <c r="G25" s="16"/>
      <c r="H25" s="14"/>
      <c r="I25" s="14"/>
      <c r="L25" s="21"/>
    </row>
    <row r="26" spans="1:15" x14ac:dyDescent="0.3">
      <c r="B26" s="24" t="s">
        <v>7</v>
      </c>
      <c r="C26" s="58">
        <f>ROUND((C24*C25),0)</f>
        <v>0</v>
      </c>
      <c r="D26" s="9"/>
      <c r="E26" s="9"/>
      <c r="F26" s="21"/>
      <c r="H26" s="14"/>
      <c r="I26" s="14"/>
      <c r="L26" s="21"/>
    </row>
    <row r="27" spans="1:15" x14ac:dyDescent="0.3">
      <c r="B27" s="41"/>
      <c r="C27" s="19"/>
      <c r="D27" s="9"/>
      <c r="E27" s="9"/>
      <c r="F27" s="21"/>
      <c r="H27" s="14"/>
      <c r="I27" s="14"/>
      <c r="L27" s="21"/>
    </row>
    <row r="28" spans="1:15" x14ac:dyDescent="0.3">
      <c r="C28" s="9" t="s">
        <v>22</v>
      </c>
      <c r="D28" s="9"/>
      <c r="E28" s="9"/>
      <c r="F28" s="21"/>
      <c r="H28" s="14"/>
      <c r="I28" s="14"/>
      <c r="L28" s="21"/>
    </row>
    <row r="29" spans="1:15" x14ac:dyDescent="0.3">
      <c r="B29" s="2" t="s">
        <v>13</v>
      </c>
      <c r="C29" s="54">
        <f>C4</f>
        <v>4108500</v>
      </c>
      <c r="D29" s="19"/>
      <c r="E29" s="19"/>
      <c r="F29" s="19"/>
      <c r="G29" s="19"/>
      <c r="H29" s="20"/>
      <c r="I29" s="20"/>
      <c r="L29" s="18"/>
    </row>
    <row r="30" spans="1:15" x14ac:dyDescent="0.3">
      <c r="B30" s="2" t="s">
        <v>14</v>
      </c>
      <c r="C30" s="54">
        <f>N16</f>
        <v>104580</v>
      </c>
      <c r="D30" s="19"/>
      <c r="E30" s="19"/>
      <c r="F30" s="19"/>
      <c r="G30" s="19"/>
      <c r="H30" s="20"/>
      <c r="I30" s="20"/>
      <c r="L30" s="20"/>
    </row>
    <row r="31" spans="1:15" x14ac:dyDescent="0.3">
      <c r="B31" s="2" t="s">
        <v>21</v>
      </c>
      <c r="C31" s="54">
        <f>C21</f>
        <v>0</v>
      </c>
      <c r="D31" s="19"/>
      <c r="E31" s="19"/>
      <c r="F31" s="19"/>
      <c r="G31" s="19"/>
      <c r="H31" s="20"/>
      <c r="I31" s="20"/>
      <c r="L31" s="20"/>
    </row>
    <row r="32" spans="1:15" x14ac:dyDescent="0.3">
      <c r="A32" s="1"/>
      <c r="B32" s="2" t="s">
        <v>12</v>
      </c>
      <c r="C32" s="54">
        <f>C26</f>
        <v>0</v>
      </c>
      <c r="D32" s="19"/>
      <c r="E32" s="19"/>
      <c r="F32" s="19"/>
      <c r="G32" s="19"/>
      <c r="H32" s="20"/>
      <c r="I32" s="20"/>
      <c r="L32" s="20"/>
    </row>
    <row r="33" spans="1:15" x14ac:dyDescent="0.3">
      <c r="A33" s="1"/>
      <c r="B33" s="13" t="s">
        <v>8</v>
      </c>
      <c r="C33" s="61">
        <f>C29+C30+C31+C32</f>
        <v>4213080</v>
      </c>
      <c r="D33" s="18"/>
      <c r="F33" s="18"/>
    </row>
    <row r="34" spans="1:15" x14ac:dyDescent="0.3">
      <c r="A34" s="1"/>
      <c r="B34" s="13" t="s">
        <v>9</v>
      </c>
      <c r="C34" s="61">
        <f>MROUND(C33*90%,1)</f>
        <v>3791772</v>
      </c>
      <c r="D34" s="20"/>
      <c r="F34" s="18"/>
      <c r="H34" s="34"/>
      <c r="I34" s="34"/>
    </row>
    <row r="35" spans="1:15" x14ac:dyDescent="0.3">
      <c r="A35" s="1"/>
      <c r="B35" s="13" t="s">
        <v>10</v>
      </c>
      <c r="C35" s="61">
        <f>MROUND(C33*80%,1)</f>
        <v>3370464</v>
      </c>
      <c r="D35" s="20"/>
      <c r="F35" s="18"/>
      <c r="H35" s="34"/>
      <c r="I35" s="34"/>
    </row>
    <row r="36" spans="1:15" x14ac:dyDescent="0.3">
      <c r="A36" s="1"/>
      <c r="B36" s="2" t="s">
        <v>24</v>
      </c>
      <c r="C36" s="54">
        <f>O16</f>
        <v>622500</v>
      </c>
      <c r="D36" s="31"/>
      <c r="O36" s="35"/>
    </row>
    <row r="37" spans="1:15" x14ac:dyDescent="0.3">
      <c r="A37" s="1"/>
      <c r="B37" s="13" t="s">
        <v>41</v>
      </c>
      <c r="C37" s="69">
        <f>MROUND(C36*0.85,1)</f>
        <v>529125</v>
      </c>
      <c r="O37" s="35"/>
    </row>
    <row r="38" spans="1:15" x14ac:dyDescent="0.3">
      <c r="A38" s="1"/>
      <c r="O38" s="35"/>
    </row>
    <row r="39" spans="1:15" x14ac:dyDescent="0.3">
      <c r="A39" s="1"/>
      <c r="L39" s="36"/>
      <c r="O39" s="35"/>
    </row>
    <row r="40" spans="1:15" x14ac:dyDescent="0.3">
      <c r="A40" s="1"/>
      <c r="L40" s="36"/>
      <c r="O40" s="35"/>
    </row>
    <row r="41" spans="1:15" x14ac:dyDescent="0.3">
      <c r="A41" s="1"/>
      <c r="H41" s="34"/>
      <c r="I41" s="34"/>
      <c r="L41" s="36"/>
      <c r="O41" s="35"/>
    </row>
    <row r="42" spans="1:15" x14ac:dyDescent="0.3">
      <c r="A42" s="1"/>
      <c r="L42" s="36"/>
      <c r="O42" s="35"/>
    </row>
    <row r="43" spans="1:15" x14ac:dyDescent="0.3">
      <c r="A43" s="1"/>
      <c r="L43" s="36"/>
      <c r="O43" s="35"/>
    </row>
    <row r="44" spans="1:15" x14ac:dyDescent="0.3">
      <c r="A44" s="1"/>
      <c r="L44" s="36"/>
      <c r="O44" s="35"/>
    </row>
    <row r="45" spans="1:15" x14ac:dyDescent="0.3">
      <c r="A45" s="1"/>
      <c r="L45" s="36"/>
      <c r="O45" s="35"/>
    </row>
    <row r="46" spans="1:15" x14ac:dyDescent="0.3">
      <c r="A46" s="1"/>
    </row>
    <row r="47" spans="1:15" x14ac:dyDescent="0.3">
      <c r="A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</row>
    <row r="53" spans="1:10" x14ac:dyDescent="0.3">
      <c r="A53" s="1"/>
      <c r="B53" s="1"/>
    </row>
    <row r="54" spans="1:10" x14ac:dyDescent="0.3">
      <c r="A54" s="1"/>
      <c r="B54" s="1"/>
    </row>
    <row r="55" spans="1:10" x14ac:dyDescent="0.3">
      <c r="A55" s="1"/>
      <c r="B55" s="1"/>
    </row>
    <row r="56" spans="1:10" x14ac:dyDescent="0.3">
      <c r="A56" s="1"/>
      <c r="B56" s="1"/>
    </row>
    <row r="57" spans="1:10" x14ac:dyDescent="0.3">
      <c r="A57" s="1"/>
      <c r="B57" s="1"/>
      <c r="F57" s="37"/>
      <c r="G57" s="37"/>
      <c r="H57" s="37"/>
      <c r="I57" s="37"/>
      <c r="J57" s="13"/>
    </row>
    <row r="58" spans="1:10" x14ac:dyDescent="0.3">
      <c r="A58" s="1"/>
      <c r="B58" s="1"/>
      <c r="F58" s="35"/>
      <c r="G58" s="1"/>
      <c r="H58" s="35"/>
      <c r="I58" s="35"/>
    </row>
    <row r="59" spans="1:10" x14ac:dyDescent="0.3">
      <c r="A59" s="1"/>
      <c r="B59" s="1"/>
      <c r="F59" s="35"/>
      <c r="G59" s="35"/>
      <c r="H59" s="38"/>
      <c r="I59" s="38"/>
    </row>
    <row r="60" spans="1:10" x14ac:dyDescent="0.3">
      <c r="A60" s="1"/>
      <c r="B60" s="1"/>
      <c r="F60" s="35"/>
      <c r="G60" s="35"/>
      <c r="H60" s="35"/>
      <c r="I60" s="35"/>
    </row>
    <row r="61" spans="1:10" x14ac:dyDescent="0.3">
      <c r="A61" s="1"/>
      <c r="B61" s="1"/>
      <c r="F61" s="35"/>
      <c r="G61" s="39"/>
      <c r="H61" s="35"/>
      <c r="I61" s="35"/>
    </row>
    <row r="62" spans="1:10" x14ac:dyDescent="0.3">
      <c r="A62" s="1"/>
      <c r="B62" s="1"/>
      <c r="F62" s="35"/>
      <c r="G62" s="35"/>
      <c r="H62" s="35"/>
      <c r="I62" s="35"/>
    </row>
    <row r="63" spans="1:10" x14ac:dyDescent="0.3">
      <c r="A63" s="1"/>
      <c r="B63" s="1"/>
      <c r="F63" s="35"/>
      <c r="G63" s="35"/>
      <c r="H63" s="35"/>
      <c r="I63" s="35"/>
    </row>
    <row r="64" spans="1:10" x14ac:dyDescent="0.3">
      <c r="A64" s="1"/>
      <c r="B64" s="1"/>
      <c r="F64" s="35"/>
      <c r="G64" s="35"/>
      <c r="H64" s="35"/>
      <c r="I64" s="35"/>
    </row>
    <row r="65" spans="1:9" x14ac:dyDescent="0.3">
      <c r="A65" s="1"/>
      <c r="B65" s="1"/>
      <c r="F65" s="35"/>
      <c r="G65" s="35"/>
      <c r="H65" s="35"/>
      <c r="I65" s="35"/>
    </row>
    <row r="66" spans="1:9" x14ac:dyDescent="0.3">
      <c r="A66" s="1"/>
      <c r="B66" s="1"/>
      <c r="F66" s="35"/>
      <c r="G66" s="35"/>
      <c r="H66" s="35"/>
      <c r="I66" s="35"/>
    </row>
    <row r="67" spans="1:9" x14ac:dyDescent="0.3">
      <c r="A67" s="1"/>
      <c r="B67" s="1"/>
      <c r="F67" s="35"/>
      <c r="G67" s="35"/>
      <c r="H67" s="35"/>
      <c r="I67" s="35"/>
    </row>
    <row r="68" spans="1:9" x14ac:dyDescent="0.3">
      <c r="A68" s="1"/>
      <c r="B68" s="1"/>
    </row>
    <row r="69" spans="1:9" x14ac:dyDescent="0.3">
      <c r="A69" s="1"/>
      <c r="B69" s="1"/>
    </row>
    <row r="70" spans="1:9" x14ac:dyDescent="0.3">
      <c r="A70" s="1"/>
      <c r="B70" s="1"/>
    </row>
    <row r="71" spans="1:9" x14ac:dyDescent="0.3">
      <c r="A71" s="1"/>
      <c r="B71" s="1"/>
    </row>
    <row r="72" spans="1:9" x14ac:dyDescent="0.3">
      <c r="A72" s="1"/>
      <c r="B72" s="1"/>
    </row>
    <row r="73" spans="1:9" x14ac:dyDescent="0.3">
      <c r="A73" s="1"/>
      <c r="B73" s="1"/>
      <c r="F73" s="40"/>
    </row>
    <row r="74" spans="1:9" x14ac:dyDescent="0.3">
      <c r="A74" s="1"/>
      <c r="B74" s="1"/>
      <c r="F74" s="40"/>
    </row>
    <row r="75" spans="1:9" x14ac:dyDescent="0.3">
      <c r="A75" s="1"/>
      <c r="B75" s="1"/>
      <c r="F75" s="40"/>
    </row>
    <row r="76" spans="1:9" x14ac:dyDescent="0.3">
      <c r="A76" s="1"/>
      <c r="B76" s="1"/>
      <c r="F76" s="40"/>
    </row>
    <row r="77" spans="1:9" x14ac:dyDescent="0.3">
      <c r="A77" s="1"/>
      <c r="B77" s="1"/>
      <c r="F77" s="40"/>
    </row>
    <row r="78" spans="1:9" x14ac:dyDescent="0.3">
      <c r="A78" s="1"/>
      <c r="B78" s="1"/>
      <c r="F78" s="40"/>
    </row>
    <row r="79" spans="1:9" x14ac:dyDescent="0.3">
      <c r="A79" s="1"/>
      <c r="B79" s="1"/>
      <c r="F79" s="40"/>
    </row>
    <row r="80" spans="1:9" x14ac:dyDescent="0.3">
      <c r="A80" s="1"/>
      <c r="B80" s="1"/>
      <c r="F80" s="40"/>
    </row>
    <row r="81" spans="1:6" x14ac:dyDescent="0.3">
      <c r="A81" s="1"/>
      <c r="B81" s="1"/>
      <c r="F81" s="40"/>
    </row>
    <row r="82" spans="1:6" x14ac:dyDescent="0.3">
      <c r="A82" s="1"/>
      <c r="B82" s="1"/>
      <c r="F82" s="40"/>
    </row>
    <row r="83" spans="1:6" x14ac:dyDescent="0.3">
      <c r="A83" s="1"/>
      <c r="B83" s="1"/>
    </row>
    <row r="84" spans="1:6" x14ac:dyDescent="0.3">
      <c r="A84" s="1"/>
      <c r="B84" s="1"/>
    </row>
    <row r="85" spans="1:6" x14ac:dyDescent="0.3">
      <c r="A85" s="1"/>
      <c r="B85" s="1"/>
    </row>
    <row r="86" spans="1:6" x14ac:dyDescent="0.3">
      <c r="A86" s="1"/>
      <c r="B86" s="1"/>
    </row>
    <row r="87" spans="1:6" x14ac:dyDescent="0.3">
      <c r="A87" s="1"/>
      <c r="B87" s="1"/>
    </row>
    <row r="88" spans="1:6" x14ac:dyDescent="0.3">
      <c r="A88" s="1"/>
      <c r="B88" s="1"/>
    </row>
    <row r="89" spans="1:6" x14ac:dyDescent="0.3">
      <c r="A89" s="1"/>
      <c r="B89" s="1"/>
    </row>
    <row r="90" spans="1:6" x14ac:dyDescent="0.3">
      <c r="A90" s="1"/>
      <c r="B90" s="1"/>
    </row>
    <row r="91" spans="1:6" x14ac:dyDescent="0.3">
      <c r="A91" s="1"/>
      <c r="B91" s="1"/>
    </row>
    <row r="92" spans="1:6" x14ac:dyDescent="0.3">
      <c r="A92" s="1"/>
      <c r="B92" s="1"/>
    </row>
    <row r="93" spans="1:6" x14ac:dyDescent="0.3">
      <c r="A93" s="1"/>
      <c r="B93" s="1"/>
    </row>
    <row r="94" spans="1:6" x14ac:dyDescent="0.3">
      <c r="A94" s="1"/>
      <c r="B94" s="1"/>
    </row>
    <row r="95" spans="1:6" x14ac:dyDescent="0.3">
      <c r="A95" s="1"/>
      <c r="B95" s="1"/>
    </row>
    <row r="96" spans="1:6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  <row r="169" spans="1:2" x14ac:dyDescent="0.3">
      <c r="A169" s="1"/>
      <c r="B169" s="1"/>
    </row>
    <row r="170" spans="1:2" x14ac:dyDescent="0.3">
      <c r="A170" s="1"/>
      <c r="B170" s="1"/>
    </row>
    <row r="171" spans="1:2" x14ac:dyDescent="0.3">
      <c r="A171" s="1"/>
      <c r="B171" s="1"/>
    </row>
    <row r="172" spans="1:2" x14ac:dyDescent="0.3">
      <c r="A172" s="1"/>
      <c r="B172" s="1"/>
    </row>
    <row r="173" spans="1:2" x14ac:dyDescent="0.3">
      <c r="A173" s="1"/>
      <c r="B173" s="1"/>
    </row>
  </sheetData>
  <mergeCells count="2">
    <mergeCell ref="B18:C18"/>
    <mergeCell ref="B23:C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2023-10-20T13:59:38Z</dcterms:modified>
</cp:coreProperties>
</file>