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3\Sumukh Shailendra Shahapurkar - BOM\"/>
    </mc:Choice>
  </mc:AlternateContent>
  <xr:revisionPtr revIDLastSave="0" documentId="13_ncr:1_{21EF0647-EB8C-4C28-9C9D-BEACADFDC1F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27" i="4" l="1"/>
  <c r="P14" i="4"/>
  <c r="G35" i="4"/>
  <c r="G26" i="4"/>
  <c r="G27" i="4"/>
  <c r="G28" i="4"/>
  <c r="G29" i="4"/>
  <c r="G30" i="4"/>
  <c r="G31" i="4"/>
  <c r="G32" i="4"/>
  <c r="G33" i="4"/>
  <c r="G34" i="4"/>
  <c r="G25" i="4"/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B14" i="4"/>
  <c r="C14" i="4" s="1"/>
  <c r="J14" i="4"/>
  <c r="I14" i="4"/>
  <c r="E14" i="4"/>
  <c r="A14" i="4"/>
  <c r="Q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A12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B5" i="4" s="1"/>
  <c r="C5" i="4" s="1"/>
  <c r="J5" i="4"/>
  <c r="I5" i="4"/>
  <c r="E5" i="4"/>
  <c r="A5" i="4"/>
  <c r="Q4" i="4"/>
  <c r="B4" i="4" s="1"/>
  <c r="C4" i="4" s="1"/>
  <c r="J4" i="4"/>
  <c r="I4" i="4"/>
  <c r="E4" i="4"/>
  <c r="A4" i="4"/>
  <c r="P3" i="4"/>
  <c r="B3" i="4" s="1"/>
  <c r="C3" i="4" s="1"/>
  <c r="J3" i="4"/>
  <c r="I3" i="4"/>
  <c r="E3" i="4"/>
  <c r="A3" i="4"/>
  <c r="F4" i="4" l="1"/>
  <c r="H13" i="4"/>
  <c r="H12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W40" i="4"/>
  <c r="W24" i="4"/>
  <c r="W28" i="4" s="1"/>
  <c r="W23" i="4"/>
  <c r="W22" i="4"/>
  <c r="W31" i="4" s="1"/>
  <c r="W25" i="4" l="1"/>
  <c r="W29" i="4"/>
  <c r="W30" i="4" s="1"/>
  <c r="W33" i="4" s="1"/>
  <c r="W36" i="4" l="1"/>
  <c r="W37" i="4" s="1"/>
  <c r="R30" i="4"/>
  <c r="S30" i="4" s="1"/>
  <c r="S31" i="4" s="1"/>
  <c r="S33" i="4" s="1"/>
  <c r="W42" i="4"/>
  <c r="W38" i="4"/>
  <c r="S32" i="4" l="1"/>
</calcChain>
</file>

<file path=xl/sharedStrings.xml><?xml version="1.0" encoding="utf-8"?>
<sst xmlns="http://schemas.openxmlformats.org/spreadsheetml/2006/main" count="48" uniqueCount="41">
  <si>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</si>
  <si>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</si>
  <si>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</si>
  <si>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</si>
  <si>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</si>
  <si>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</si>
  <si>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</si>
  <si>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</si>
  <si>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</si>
  <si>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</si>
  <si>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</si>
  <si>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</si>
  <si>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</si>
  <si>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</si>
  <si>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</si>
  <si>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</si>
  <si>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</si>
  <si>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</si>
  <si>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</si>
  <si>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</si>
  <si>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</si>
  <si>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</si>
  <si>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</si>
  <si>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</si>
  <si>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</si>
  <si>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</si>
  <si>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</si>
  <si>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</si>
  <si>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</si>
  <si>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</si>
  <si>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</si>
  <si>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</si>
  <si>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Rate</t>
  </si>
  <si>
    <t>FMV</t>
  </si>
  <si>
    <t>DSV</t>
  </si>
  <si>
    <t>Index II</t>
  </si>
  <si>
    <t>Price Indicators</t>
  </si>
  <si>
    <t>MCA</t>
  </si>
  <si>
    <t>CA</t>
  </si>
  <si>
    <t>rate on CA</t>
  </si>
  <si>
    <t xml:space="preserve">Bank Of Maharashtra ( Kasarwadavli Branch ) - Sumukh Shailendra Shahapurkar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</si>
</sst>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202010</xdr:colOff>
      <xdr:row>44</xdr:row>
      <xdr:rowOff>105896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092AE1-A0CB-4F1F-9655-90CDCC799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222810" cy="8030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440168</xdr:colOff>
      <xdr:row>47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3A876E-6235-489B-B09B-E2E94E095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460968" cy="7964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29940</xdr:colOff>
      <xdr:row>34</xdr:row>
      <xdr:rowOff>29456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468C10-CC4D-4CA3-A870-FFE77F404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783540" cy="63159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30706</xdr:colOff>
      <xdr:row>49</xdr:row>
      <xdr:rowOff>67914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312484-9FAE-4C0D-8150-997E5F0EA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270706" cy="8878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488310</xdr:colOff>
      <xdr:row>42</xdr:row>
      <xdr:rowOff>67615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746CBF-96E0-42FC-8976-436DC25B5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66710" cy="67351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507363</xdr:colOff>
      <xdr:row>32</xdr:row>
      <xdr:rowOff>153272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818E5C-61EF-4406-BF1C-81F3BE635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85763" cy="62492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516889</xdr:colOff>
      <xdr:row>37</xdr:row>
      <xdr:rowOff>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974B54-A0CB-47A8-9D93-0552D38C4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95289" cy="68589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96454</xdr:colOff>
      <xdr:row>46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9769B8-5359-414C-9ED1-BDDC23BCE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30854" cy="87546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459731</xdr:colOff>
      <xdr:row>49</xdr:row>
      <xdr:rowOff>106066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B149A6-C2FE-4568-B4FC-357099027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38131" cy="92500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2"/>
  <sheetViews>
    <sheetView tabSelected="1" topLeftCell="A7" zoomScaleNormal="100" workbookViewId="0">
      <selection activeCell="W32" sqref="W3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8.28515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3" t="s">
        <v>35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</row>
    <row r="3" spans="1:20" x14ac:dyDescent="0.25">
      <c r="A3" s="4">
        <f t="shared" ref="A3:A8" si="0">N3</f>
        <v>0</v>
      </c>
      <c r="B3" s="4">
        <f t="shared" ref="B3:B8" si="1">Q3</f>
        <v>540</v>
      </c>
      <c r="C3" s="4">
        <f>B3*1.2</f>
        <v>648</v>
      </c>
      <c r="D3" s="4">
        <f t="shared" ref="D3:D8" si="2">C3*1.2</f>
        <v>777.6</v>
      </c>
      <c r="E3" s="5">
        <f t="shared" ref="E3:E8" si="3">R3</f>
        <v>6750000</v>
      </c>
      <c r="F3" s="10">
        <f t="shared" ref="F3:F8" si="4">ROUND((E3/B3),0)</f>
        <v>12500</v>
      </c>
      <c r="G3" s="10">
        <f t="shared" ref="G3:G8" si="5">ROUND((E3/C3),0)</f>
        <v>10417</v>
      </c>
      <c r="H3" s="10">
        <f t="shared" ref="H3:H8" si="6">ROUND((E3/D3),0)</f>
        <v>8681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Q8" si="8">O3/1.2</f>
        <v>0</v>
      </c>
      <c r="Q3">
        <v>540</v>
      </c>
      <c r="R3" s="2">
        <v>6750000</v>
      </c>
      <c r="S3" s="8"/>
      <c r="T3" s="8"/>
    </row>
    <row r="4" spans="1:20" x14ac:dyDescent="0.25">
      <c r="A4" s="4">
        <f t="shared" si="0"/>
        <v>0</v>
      </c>
      <c r="B4" s="4">
        <f t="shared" si="1"/>
        <v>540</v>
      </c>
      <c r="C4" s="4">
        <f t="shared" ref="C4:C8" si="9">B4*1.2</f>
        <v>648</v>
      </c>
      <c r="D4" s="4">
        <f t="shared" si="2"/>
        <v>777.6</v>
      </c>
      <c r="E4" s="5">
        <f t="shared" si="3"/>
        <v>6650000</v>
      </c>
      <c r="F4" s="10">
        <f t="shared" si="4"/>
        <v>12315</v>
      </c>
      <c r="G4" s="10">
        <f t="shared" si="5"/>
        <v>10262</v>
      </c>
      <c r="H4" s="10">
        <f t="shared" si="6"/>
        <v>8552</v>
      </c>
      <c r="I4" s="4" t="e">
        <f>#REF!</f>
        <v>#REF!</v>
      </c>
      <c r="J4" s="4">
        <f t="shared" si="7"/>
        <v>0</v>
      </c>
      <c r="O4">
        <v>0</v>
      </c>
      <c r="P4">
        <v>648</v>
      </c>
      <c r="Q4">
        <f t="shared" si="8"/>
        <v>540</v>
      </c>
      <c r="R4" s="2">
        <v>6650000</v>
      </c>
      <c r="S4" s="8"/>
      <c r="T4" s="8"/>
    </row>
    <row r="5" spans="1:20" s="47" customFormat="1" x14ac:dyDescent="0.25">
      <c r="A5" s="42">
        <f t="shared" si="0"/>
        <v>0</v>
      </c>
      <c r="B5" s="42">
        <f t="shared" si="1"/>
        <v>540</v>
      </c>
      <c r="C5" s="42">
        <f t="shared" si="9"/>
        <v>648</v>
      </c>
      <c r="D5" s="42">
        <f t="shared" si="2"/>
        <v>777.6</v>
      </c>
      <c r="E5" s="46">
        <f t="shared" si="3"/>
        <v>7700000</v>
      </c>
      <c r="F5" s="42">
        <f t="shared" si="4"/>
        <v>14259</v>
      </c>
      <c r="G5" s="42">
        <f t="shared" si="5"/>
        <v>11883</v>
      </c>
      <c r="H5" s="42">
        <f t="shared" si="6"/>
        <v>9902</v>
      </c>
      <c r="I5" s="42" t="e">
        <f>#REF!</f>
        <v>#REF!</v>
      </c>
      <c r="J5" s="42">
        <f t="shared" si="7"/>
        <v>0</v>
      </c>
      <c r="O5" s="47">
        <v>0</v>
      </c>
      <c r="P5" s="47">
        <f t="shared" si="8"/>
        <v>0</v>
      </c>
      <c r="Q5" s="47">
        <v>540</v>
      </c>
      <c r="R5" s="48">
        <v>7700000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42" t="e">
        <f t="shared" si="4"/>
        <v>#DIV/0!</v>
      </c>
      <c r="G6" s="42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43" t="s">
        <v>36</v>
      </c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T9" s="8"/>
    </row>
    <row r="10" spans="1:20" x14ac:dyDescent="0.25">
      <c r="A10" s="4">
        <f t="shared" ref="A10:A19" si="21">N10</f>
        <v>0</v>
      </c>
      <c r="B10" s="4">
        <f t="shared" ref="B10:B19" si="22">Q10</f>
        <v>760</v>
      </c>
      <c r="C10" s="4">
        <f>B10*1.2</f>
        <v>912</v>
      </c>
      <c r="D10" s="4">
        <f t="shared" ref="D10:D19" si="23">C10*1.2</f>
        <v>1094.3999999999999</v>
      </c>
      <c r="E10" s="5">
        <f t="shared" ref="E10:E19" si="24">R10</f>
        <v>8500000</v>
      </c>
      <c r="F10" s="10">
        <f t="shared" ref="F10:F19" si="25">ROUND((E10/B10),0)</f>
        <v>11184</v>
      </c>
      <c r="G10" s="10">
        <f t="shared" ref="G10:G19" si="26">ROUND((E10/C10),0)</f>
        <v>9320</v>
      </c>
      <c r="H10" s="10">
        <f t="shared" ref="H10:H19" si="27">ROUND((E10/D10),0)</f>
        <v>7767</v>
      </c>
      <c r="I10" s="4" t="e">
        <f>#REF!</f>
        <v>#REF!</v>
      </c>
      <c r="J10" s="4">
        <f t="shared" ref="J10:J19" si="28">S10</f>
        <v>0</v>
      </c>
      <c r="O10">
        <v>0</v>
      </c>
      <c r="P10">
        <f t="shared" ref="P10:Q19" si="29">O10/1.2</f>
        <v>0</v>
      </c>
      <c r="Q10">
        <v>760</v>
      </c>
      <c r="R10" s="2">
        <v>8500000</v>
      </c>
      <c r="S10" s="8"/>
      <c r="T10" s="8"/>
    </row>
    <row r="11" spans="1:20" x14ac:dyDescent="0.25">
      <c r="A11" s="4">
        <f t="shared" si="21"/>
        <v>0</v>
      </c>
      <c r="B11" s="4">
        <f t="shared" si="22"/>
        <v>620</v>
      </c>
      <c r="C11" s="4">
        <f t="shared" ref="C11:C19" si="30">B11*1.2</f>
        <v>744</v>
      </c>
      <c r="D11" s="4">
        <f t="shared" si="23"/>
        <v>892.8</v>
      </c>
      <c r="E11" s="5">
        <f t="shared" si="24"/>
        <v>8000000</v>
      </c>
      <c r="F11" s="10">
        <f t="shared" si="25"/>
        <v>12903</v>
      </c>
      <c r="G11" s="10">
        <f t="shared" si="26"/>
        <v>10753</v>
      </c>
      <c r="H11" s="10">
        <f t="shared" si="27"/>
        <v>8961</v>
      </c>
      <c r="I11" s="4" t="e">
        <f>#REF!</f>
        <v>#REF!</v>
      </c>
      <c r="J11" s="4">
        <f t="shared" si="28"/>
        <v>0</v>
      </c>
      <c r="O11">
        <v>0</v>
      </c>
      <c r="P11">
        <f t="shared" si="29"/>
        <v>0</v>
      </c>
      <c r="Q11">
        <v>620</v>
      </c>
      <c r="R11" s="2">
        <v>8000000</v>
      </c>
      <c r="S11" s="8"/>
      <c r="T11" s="8"/>
    </row>
    <row r="12" spans="1:20" s="47" customFormat="1" x14ac:dyDescent="0.25">
      <c r="A12" s="42">
        <f t="shared" si="21"/>
        <v>0</v>
      </c>
      <c r="B12" s="42">
        <f t="shared" si="22"/>
        <v>620</v>
      </c>
      <c r="C12" s="42">
        <f t="shared" si="30"/>
        <v>744</v>
      </c>
      <c r="D12" s="42">
        <f t="shared" si="23"/>
        <v>892.8</v>
      </c>
      <c r="E12" s="46">
        <f t="shared" si="24"/>
        <v>8000000</v>
      </c>
      <c r="F12" s="42">
        <f t="shared" si="25"/>
        <v>12903</v>
      </c>
      <c r="G12" s="42">
        <f t="shared" si="26"/>
        <v>10753</v>
      </c>
      <c r="H12" s="42">
        <f t="shared" si="27"/>
        <v>8961</v>
      </c>
      <c r="I12" s="42" t="e">
        <f>#REF!</f>
        <v>#REF!</v>
      </c>
      <c r="J12" s="42">
        <f t="shared" si="28"/>
        <v>0</v>
      </c>
      <c r="O12" s="47">
        <v>0</v>
      </c>
      <c r="P12" s="47">
        <f t="shared" si="29"/>
        <v>0</v>
      </c>
      <c r="Q12" s="47">
        <v>620</v>
      </c>
      <c r="R12" s="48">
        <v>8000000</v>
      </c>
    </row>
    <row r="13" spans="1:20" x14ac:dyDescent="0.25">
      <c r="A13" s="4">
        <f t="shared" si="21"/>
        <v>0</v>
      </c>
      <c r="B13" s="4">
        <f t="shared" si="22"/>
        <v>633.33333333333337</v>
      </c>
      <c r="C13" s="4">
        <f t="shared" si="30"/>
        <v>760</v>
      </c>
      <c r="D13" s="4">
        <f t="shared" si="23"/>
        <v>912</v>
      </c>
      <c r="E13" s="5">
        <f t="shared" si="24"/>
        <v>7500000</v>
      </c>
      <c r="F13" s="42">
        <f t="shared" si="25"/>
        <v>11842</v>
      </c>
      <c r="G13" s="42">
        <f t="shared" si="26"/>
        <v>9868</v>
      </c>
      <c r="H13" s="10">
        <f t="shared" si="27"/>
        <v>8224</v>
      </c>
      <c r="I13" s="4" t="e">
        <f>#REF!</f>
        <v>#REF!</v>
      </c>
      <c r="J13" s="4">
        <f t="shared" si="28"/>
        <v>0</v>
      </c>
      <c r="O13">
        <v>0</v>
      </c>
      <c r="P13">
        <v>760</v>
      </c>
      <c r="Q13">
        <f t="shared" si="29"/>
        <v>633.33333333333337</v>
      </c>
      <c r="R13" s="2">
        <v>7500000</v>
      </c>
      <c r="S13" s="8"/>
      <c r="T13" s="8"/>
    </row>
    <row r="14" spans="1:20" s="47" customFormat="1" x14ac:dyDescent="0.25">
      <c r="A14" s="42">
        <f t="shared" si="21"/>
        <v>0</v>
      </c>
      <c r="B14" s="42">
        <f t="shared" si="22"/>
        <v>700</v>
      </c>
      <c r="C14" s="42">
        <f t="shared" si="30"/>
        <v>840</v>
      </c>
      <c r="D14" s="42">
        <f t="shared" si="23"/>
        <v>1008</v>
      </c>
      <c r="E14" s="46">
        <f t="shared" si="24"/>
        <v>10500000</v>
      </c>
      <c r="F14" s="42">
        <f t="shared" si="25"/>
        <v>15000</v>
      </c>
      <c r="G14" s="42">
        <f t="shared" si="26"/>
        <v>12500</v>
      </c>
      <c r="H14" s="42">
        <f t="shared" si="27"/>
        <v>10417</v>
      </c>
      <c r="I14" s="42" t="e">
        <f>#REF!</f>
        <v>#REF!</v>
      </c>
      <c r="J14" s="42">
        <f t="shared" si="28"/>
        <v>0</v>
      </c>
      <c r="O14" s="47">
        <v>0</v>
      </c>
      <c r="P14" s="47">
        <f t="shared" si="29"/>
        <v>0</v>
      </c>
      <c r="Q14" s="47">
        <v>700</v>
      </c>
      <c r="R14" s="48">
        <v>10500000</v>
      </c>
    </row>
    <row r="15" spans="1:20" x14ac:dyDescent="0.25">
      <c r="A15" s="4">
        <f t="shared" si="21"/>
        <v>0</v>
      </c>
      <c r="B15" s="4">
        <f t="shared" si="22"/>
        <v>540</v>
      </c>
      <c r="C15" s="4">
        <f t="shared" si="30"/>
        <v>648</v>
      </c>
      <c r="D15" s="4">
        <f t="shared" si="23"/>
        <v>777.6</v>
      </c>
      <c r="E15" s="5">
        <f t="shared" si="24"/>
        <v>7516800</v>
      </c>
      <c r="F15" s="10">
        <f t="shared" si="25"/>
        <v>13920</v>
      </c>
      <c r="G15" s="10">
        <f t="shared" si="26"/>
        <v>11600</v>
      </c>
      <c r="H15" s="10">
        <f t="shared" si="27"/>
        <v>9667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v>540</v>
      </c>
      <c r="R15" s="2">
        <v>7516800</v>
      </c>
      <c r="S15" s="8"/>
      <c r="T15" s="8"/>
    </row>
    <row r="16" spans="1:20" x14ac:dyDescent="0.25">
      <c r="A16" s="4">
        <f t="shared" si="21"/>
        <v>0</v>
      </c>
      <c r="B16" s="4">
        <f t="shared" si="22"/>
        <v>0</v>
      </c>
      <c r="C16" s="4">
        <f t="shared" si="30"/>
        <v>0</v>
      </c>
      <c r="D16" s="4">
        <f t="shared" si="23"/>
        <v>0</v>
      </c>
      <c r="E16" s="5">
        <f t="shared" si="24"/>
        <v>0</v>
      </c>
      <c r="F16" s="42" t="e">
        <f t="shared" si="25"/>
        <v>#DIV/0!</v>
      </c>
      <c r="G16" s="42" t="e">
        <f t="shared" si="26"/>
        <v>#DIV/0!</v>
      </c>
      <c r="H16" s="10" t="e">
        <f t="shared" si="27"/>
        <v>#DIV/0!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f t="shared" si="29"/>
        <v>0</v>
      </c>
      <c r="R16" s="2">
        <v>0</v>
      </c>
      <c r="S16" s="8"/>
      <c r="T16" s="8"/>
    </row>
    <row r="17" spans="1:24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  <c r="S17" s="8"/>
      <c r="T17" s="8"/>
    </row>
    <row r="18" spans="1:24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</row>
    <row r="19" spans="1:24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42" t="e">
        <f t="shared" si="25"/>
        <v>#DIV/0!</v>
      </c>
      <c r="G19" s="42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4" ht="15.75" x14ac:dyDescent="0.25">
      <c r="U20" s="18" t="s">
        <v>13</v>
      </c>
      <c r="V20" s="19"/>
      <c r="W20" s="20">
        <v>14300</v>
      </c>
      <c r="X20" s="21" t="s">
        <v>39</v>
      </c>
    </row>
    <row r="21" spans="1:24" ht="38.25" customHeight="1" x14ac:dyDescent="0.25">
      <c r="S21" s="11"/>
      <c r="T21" s="11"/>
      <c r="U21" s="22" t="s">
        <v>14</v>
      </c>
      <c r="V21" s="19"/>
      <c r="W21" s="20">
        <v>2500</v>
      </c>
      <c r="X21" s="23"/>
    </row>
    <row r="22" spans="1:24" ht="15.75" x14ac:dyDescent="0.25">
      <c r="S22" s="11"/>
      <c r="T22" s="11"/>
      <c r="U22" s="18" t="s">
        <v>15</v>
      </c>
      <c r="V22" s="19"/>
      <c r="W22" s="20">
        <f>W20-W21</f>
        <v>11800</v>
      </c>
      <c r="X22" s="23"/>
    </row>
    <row r="23" spans="1:24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2500</v>
      </c>
      <c r="X23" s="23"/>
    </row>
    <row r="24" spans="1:24" ht="15.75" x14ac:dyDescent="0.25">
      <c r="S24" s="11"/>
      <c r="T24" s="11"/>
      <c r="U24" s="18" t="s">
        <v>17</v>
      </c>
      <c r="V24" s="24"/>
      <c r="W24" s="25">
        <f>X24-X25</f>
        <v>21</v>
      </c>
      <c r="X24" s="26">
        <v>2023</v>
      </c>
    </row>
    <row r="25" spans="1:24" ht="15.75" x14ac:dyDescent="0.25">
      <c r="D25" t="s">
        <v>37</v>
      </c>
      <c r="E25">
        <v>9.42</v>
      </c>
      <c r="F25" s="7">
        <v>16.48</v>
      </c>
      <c r="G25">
        <f>E25*F25</f>
        <v>155.24160000000001</v>
      </c>
      <c r="S25" s="11"/>
      <c r="T25" s="11"/>
      <c r="U25" s="18" t="s">
        <v>18</v>
      </c>
      <c r="V25" s="24"/>
      <c r="W25" s="25">
        <f>W26-W24</f>
        <v>39</v>
      </c>
      <c r="X25" s="25">
        <v>2002</v>
      </c>
    </row>
    <row r="26" spans="1:24" ht="15.75" x14ac:dyDescent="0.25">
      <c r="E26">
        <v>7.1</v>
      </c>
      <c r="F26" s="7">
        <v>9.65</v>
      </c>
      <c r="G26">
        <f t="shared" ref="G26:G34" si="31">E26*F26</f>
        <v>68.515000000000001</v>
      </c>
      <c r="S26" s="11"/>
      <c r="T26" s="11"/>
      <c r="U26" s="18" t="s">
        <v>19</v>
      </c>
      <c r="V26" s="24"/>
      <c r="W26" s="25">
        <v>60</v>
      </c>
      <c r="X26" s="25"/>
    </row>
    <row r="27" spans="1:24" ht="39" customHeight="1" x14ac:dyDescent="0.25">
      <c r="E27">
        <v>5.07</v>
      </c>
      <c r="F27" s="7">
        <v>4.97</v>
      </c>
      <c r="G27">
        <f t="shared" si="31"/>
        <v>25.197900000000001</v>
      </c>
      <c r="P27" s="44" t="s">
        <v>40</v>
      </c>
      <c r="Q27" s="44"/>
      <c r="R27" s="44"/>
      <c r="S27" s="44"/>
      <c r="T27" s="45"/>
      <c r="U27" s="22" t="s">
        <v>20</v>
      </c>
      <c r="V27" s="24"/>
      <c r="W27" s="25">
        <f>90*W24/W26</f>
        <v>31.5</v>
      </c>
      <c r="X27" s="25"/>
    </row>
    <row r="28" spans="1:24" ht="15.75" x14ac:dyDescent="0.25">
      <c r="E28">
        <v>4.92</v>
      </c>
      <c r="F28" s="7">
        <v>5.83</v>
      </c>
      <c r="G28">
        <f t="shared" si="31"/>
        <v>28.683599999999998</v>
      </c>
      <c r="U28" s="18"/>
      <c r="V28" s="27"/>
      <c r="W28" s="28">
        <f>W27%</f>
        <v>0.315</v>
      </c>
      <c r="X28" s="28"/>
    </row>
    <row r="29" spans="1:24" ht="15.75" x14ac:dyDescent="0.25">
      <c r="E29">
        <v>11.42</v>
      </c>
      <c r="F29" s="7">
        <v>8.9600000000000009</v>
      </c>
      <c r="G29">
        <f t="shared" si="31"/>
        <v>102.32320000000001</v>
      </c>
      <c r="P29" s="15" t="s">
        <v>31</v>
      </c>
      <c r="Q29" s="15" t="s">
        <v>38</v>
      </c>
      <c r="R29" s="15" t="s">
        <v>32</v>
      </c>
      <c r="S29" s="15" t="s">
        <v>33</v>
      </c>
      <c r="T29" s="13"/>
      <c r="U29" s="18" t="s">
        <v>21</v>
      </c>
      <c r="V29" s="19"/>
      <c r="W29" s="20">
        <f>W23*W28</f>
        <v>787.5</v>
      </c>
      <c r="X29" s="23"/>
    </row>
    <row r="30" spans="1:24" ht="15.75" x14ac:dyDescent="0.25">
      <c r="E30">
        <v>9.4600000000000009</v>
      </c>
      <c r="F30" s="7">
        <v>10.66</v>
      </c>
      <c r="G30">
        <f t="shared" si="31"/>
        <v>100.84360000000001</v>
      </c>
      <c r="P30">
        <v>502</v>
      </c>
      <c r="Q30">
        <v>540</v>
      </c>
      <c r="R30" s="16">
        <f>W33</f>
        <v>13512.5</v>
      </c>
      <c r="S30" s="16">
        <f>R30*Q30</f>
        <v>7296750</v>
      </c>
      <c r="U30" s="18" t="s">
        <v>22</v>
      </c>
      <c r="V30" s="19"/>
      <c r="W30" s="20">
        <f>W23-W29</f>
        <v>1712.5</v>
      </c>
      <c r="X30" s="23"/>
    </row>
    <row r="31" spans="1:24" ht="15.75" x14ac:dyDescent="0.25">
      <c r="E31">
        <v>12.63</v>
      </c>
      <c r="F31" s="7">
        <v>2.91</v>
      </c>
      <c r="G31">
        <f t="shared" si="31"/>
        <v>36.753300000000003</v>
      </c>
      <c r="R31" s="6" t="s">
        <v>33</v>
      </c>
      <c r="S31" s="17">
        <f>SUM(S30:S30)</f>
        <v>7296750</v>
      </c>
      <c r="U31" s="18" t="s">
        <v>15</v>
      </c>
      <c r="V31" s="19"/>
      <c r="W31" s="20">
        <f>W22</f>
        <v>11800</v>
      </c>
      <c r="X31" s="23"/>
    </row>
    <row r="32" spans="1:24" ht="15.75" x14ac:dyDescent="0.25">
      <c r="E32">
        <v>2.15</v>
      </c>
      <c r="F32" s="7">
        <v>5.59</v>
      </c>
      <c r="G32">
        <f t="shared" si="31"/>
        <v>12.0185</v>
      </c>
      <c r="R32" s="6" t="s">
        <v>25</v>
      </c>
      <c r="S32" s="17">
        <f>S31*90%</f>
        <v>6567075</v>
      </c>
      <c r="U32" s="24"/>
      <c r="V32" s="19"/>
      <c r="W32" s="20"/>
      <c r="X32" s="23"/>
    </row>
    <row r="33" spans="5:24" ht="15.75" x14ac:dyDescent="0.25">
      <c r="E33">
        <v>3.21</v>
      </c>
      <c r="F33" s="7">
        <v>7.02</v>
      </c>
      <c r="G33">
        <f t="shared" si="31"/>
        <v>22.534199999999998</v>
      </c>
      <c r="R33" s="6" t="s">
        <v>34</v>
      </c>
      <c r="S33" s="17">
        <f>S31*80%</f>
        <v>5837400</v>
      </c>
      <c r="U33" s="29" t="s">
        <v>23</v>
      </c>
      <c r="V33" s="30"/>
      <c r="W33" s="21">
        <f>W31+W30</f>
        <v>13512.5</v>
      </c>
      <c r="X33" s="23"/>
    </row>
    <row r="34" spans="5:24" ht="15.75" x14ac:dyDescent="0.25">
      <c r="E34">
        <v>6.8</v>
      </c>
      <c r="F34" s="7">
        <v>2.21</v>
      </c>
      <c r="G34">
        <f t="shared" si="31"/>
        <v>15.027999999999999</v>
      </c>
      <c r="S34" s="11"/>
      <c r="T34" s="11"/>
      <c r="U34" s="24"/>
      <c r="V34" s="24"/>
      <c r="W34" s="25"/>
      <c r="X34" s="25"/>
    </row>
    <row r="35" spans="5:24" ht="15.75" x14ac:dyDescent="0.25">
      <c r="G35">
        <f>SUM(G25:G34)</f>
        <v>567.13890000000015</v>
      </c>
      <c r="S35" s="11"/>
      <c r="T35" s="11"/>
      <c r="U35" s="29" t="s">
        <v>38</v>
      </c>
      <c r="V35" s="31"/>
      <c r="W35" s="26">
        <v>540</v>
      </c>
      <c r="X35" s="25"/>
    </row>
    <row r="36" spans="5:24" ht="15.75" x14ac:dyDescent="0.25">
      <c r="P36" s="14" t="s">
        <v>30</v>
      </c>
      <c r="S36" s="11"/>
      <c r="T36" s="12"/>
      <c r="U36" s="18" t="s">
        <v>24</v>
      </c>
      <c r="V36" s="32"/>
      <c r="W36" s="33">
        <f>W33*W35+X37</f>
        <v>7296750</v>
      </c>
      <c r="X36" s="34"/>
    </row>
    <row r="37" spans="5:24" ht="15.75" x14ac:dyDescent="0.25">
      <c r="S37" s="12"/>
      <c r="T37" s="11"/>
      <c r="U37" s="18" t="s">
        <v>25</v>
      </c>
      <c r="V37" s="24"/>
      <c r="W37" s="35">
        <f>W36*0.9</f>
        <v>6567075</v>
      </c>
      <c r="X37" s="36"/>
    </row>
    <row r="38" spans="5:24" ht="15.75" x14ac:dyDescent="0.25">
      <c r="S38" s="11"/>
      <c r="T38" s="11"/>
      <c r="U38" s="18" t="s">
        <v>26</v>
      </c>
      <c r="V38" s="24"/>
      <c r="W38" s="35">
        <f>W36*0.8</f>
        <v>5837400</v>
      </c>
      <c r="X38" s="35"/>
    </row>
    <row r="39" spans="5:24" ht="15.75" x14ac:dyDescent="0.25">
      <c r="O39" s="11"/>
      <c r="P39" s="11"/>
      <c r="Q39" s="11"/>
      <c r="R39" s="11"/>
      <c r="S39" s="11"/>
      <c r="T39" s="11"/>
      <c r="U39" s="18"/>
      <c r="V39" s="24"/>
      <c r="W39" s="37"/>
      <c r="X39" s="25"/>
    </row>
    <row r="40" spans="5:24" ht="15.75" x14ac:dyDescent="0.25">
      <c r="U40" s="38" t="s">
        <v>27</v>
      </c>
      <c r="V40" s="39"/>
      <c r="W40" s="40">
        <f>W21*W35</f>
        <v>1350000</v>
      </c>
      <c r="X40" s="40"/>
    </row>
    <row r="41" spans="5:24" ht="15.75" x14ac:dyDescent="0.25">
      <c r="U41" s="18" t="s">
        <v>28</v>
      </c>
      <c r="V41" s="24"/>
      <c r="W41" s="37"/>
      <c r="X41" s="37"/>
    </row>
    <row r="42" spans="5:24" ht="15.75" x14ac:dyDescent="0.25">
      <c r="U42" s="41" t="s">
        <v>29</v>
      </c>
      <c r="V42" s="37"/>
      <c r="W42" s="35">
        <f>W36*0.025/12</f>
        <v>15201.5625</v>
      </c>
      <c r="X42" s="35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AA16" sqref="AA1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zoomScaleNormal="100" workbookViewId="0">
      <selection activeCell="U43" sqref="U4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2023-10-30T06:14:31Z</dcterms:modified>
</cp:coreProperties>
</file>