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NEHAL ANAND PAWAR - SBI\"/>
    </mc:Choice>
  </mc:AlternateContent>
  <xr:revisionPtr revIDLastSave="0" documentId="13_ncr:1_{9642FD31-30EA-4B60-AA50-075CA64423E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14" i="4" l="1"/>
  <c r="X10" i="4"/>
  <c r="X9" i="4"/>
  <c r="X8" i="4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B4" i="4" s="1"/>
  <c r="C4" i="4" s="1"/>
  <c r="J4" i="4"/>
  <c r="I4" i="4"/>
  <c r="E4" i="4"/>
  <c r="A4" i="4"/>
  <c r="P3" i="4"/>
  <c r="B3" i="4" s="1"/>
  <c r="C3" i="4" s="1"/>
  <c r="J3" i="4"/>
  <c r="I3" i="4"/>
  <c r="E3" i="4"/>
  <c r="A3" i="4"/>
  <c r="F4" i="4" l="1"/>
  <c r="H17" i="4"/>
  <c r="H13" i="4"/>
  <c r="H12" i="4"/>
  <c r="H7" i="4"/>
  <c r="F7" i="4"/>
  <c r="G7" i="4"/>
  <c r="H10" i="4"/>
  <c r="H11" i="4"/>
  <c r="H15" i="4"/>
  <c r="H19" i="4"/>
  <c r="H16" i="4"/>
  <c r="D14" i="4"/>
  <c r="H14" i="4" s="1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7" i="4"/>
  <c r="W28" i="4" s="1"/>
  <c r="W23" i="4"/>
  <c r="W22" i="4"/>
  <c r="W31" i="4" s="1"/>
  <c r="S30" i="4" l="1"/>
  <c r="S31" i="4" s="1"/>
  <c r="S33" i="4" s="1"/>
  <c r="W25" i="4"/>
  <c r="W29" i="4"/>
  <c r="W30" i="4" s="1"/>
  <c r="W33" i="4" s="1"/>
  <c r="W36" i="4" s="1"/>
  <c r="W37" i="4" s="1"/>
  <c r="S32" i="4" l="1"/>
  <c r="W42" i="4"/>
  <c r="W38" i="4"/>
</calcChain>
</file>

<file path=xl/sharedStrings.xml><?xml version="1.0" encoding="utf-8"?>
<sst xmlns="http://schemas.openxmlformats.org/spreadsheetml/2006/main" count="47" uniqueCount="41">
  <si>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</si>
  <si>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</si>
  <si>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</si>
  <si>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</si>
  <si>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</si>
  <si>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</si>
  <si>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</si>
  <si>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</si>
  <si>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</si>
  <si>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</si>
  <si>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</si>
  <si>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</si>
  <si>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</si>
  <si>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</si>
  <si>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</si>
  <si>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</si>
  <si>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</si>
  <si>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</si>
  <si>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</si>
  <si>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</si>
  <si>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</si>
  <si>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</si>
  <si>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</si>
  <si>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</si>
  <si>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</si>
  <si>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</si>
  <si>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</si>
  <si>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</si>
  <si>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</si>
  <si>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</si>
  <si>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</si>
  <si>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</si>
  <si>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</si>
  <si>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</si>
  <si>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</si>
  <si>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</si>
  <si>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</si>
  <si>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</si>
  <si>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</si>
  <si>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</si>
  <si>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- Nehal Anand Pawar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</si>
</sst>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2" borderId="0" xfId="0" applyNumberFormat="1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4" xfId="0" applyFont="1" applyBorder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239520</xdr:colOff>
      <xdr:row>44</xdr:row>
      <xdr:rowOff>48738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E1A522-F532-47D8-B79A-960F4096D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993120" cy="79735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0</xdr:rowOff>
    </xdr:from>
    <xdr:to>
      <xdr:col>31</xdr:col>
      <xdr:colOff>202559</xdr:colOff>
      <xdr:row>35</xdr:row>
      <xdr:rowOff>39036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E02373-4940-458E-8A28-0AB5D357A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0"/>
          <a:ext cx="18157184" cy="6706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467981</xdr:colOff>
      <xdr:row>37</xdr:row>
      <xdr:rowOff>19877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F639B7-F229-49B2-A91E-8199914B3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02381" cy="59253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258487</xdr:colOff>
      <xdr:row>33</xdr:row>
      <xdr:rowOff>86588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567288-3561-4B5B-AE1D-8557CAB80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02487" cy="61825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239434</xdr:colOff>
      <xdr:row>33</xdr:row>
      <xdr:rowOff>162752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0B598C-0504-4193-8241-7790134D2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83434" cy="59253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514350</xdr:colOff>
      <xdr:row>7</xdr:row>
      <xdr:rowOff>0</xdr:rowOff>
    </xdr:from>
    <xdr:to>
      <xdr:col>20</xdr:col>
      <xdr:colOff>87027</xdr:colOff>
      <xdr:row>39</xdr:row>
      <xdr:rowOff>172325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1AFA98-3D8C-4F7B-9451-EACD2266B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0" y="1333500"/>
          <a:ext cx="9326277" cy="6268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334698</xdr:colOff>
      <xdr:row>33</xdr:row>
      <xdr:rowOff>58035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239ABC-2D5A-408B-B351-FD178011E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78698" cy="63445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402063</xdr:colOff>
      <xdr:row>45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F24635-FFE5-4CEB-883E-CB9F2A1F0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22863" cy="8526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249727</xdr:colOff>
      <xdr:row>46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54184C-D48E-4DCF-97BC-966CCEA08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80127" cy="87356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371474</xdr:colOff>
      <xdr:row>6</xdr:row>
      <xdr:rowOff>38100</xdr:rowOff>
    </xdr:from>
    <xdr:to>
      <xdr:col>28</xdr:col>
      <xdr:colOff>554991</xdr:colOff>
      <xdr:row>37</xdr:row>
      <xdr:rowOff>8036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DA77DB-43F5-43B6-AEE6-51F38DEB5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074" y="1181100"/>
          <a:ext cx="16642717" cy="5875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topLeftCell="A10" zoomScaleNormal="100" workbookViewId="0">
      <selection activeCell="U36" sqref="U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4" s="1" customFormat="1" ht="36" customHeight="1" x14ac:dyDescent="0.25">
      <c r="A2" s="47" t="s">
        <v>36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</row>
    <row r="3" spans="1:24" x14ac:dyDescent="0.25">
      <c r="A3" s="4">
        <f t="shared" ref="A3:A8" si="0">N3</f>
        <v>0</v>
      </c>
      <c r="B3" s="4">
        <f t="shared" ref="B3:B8" si="1">Q3</f>
        <v>323</v>
      </c>
      <c r="C3" s="4">
        <f>B3*1.2</f>
        <v>387.59999999999997</v>
      </c>
      <c r="D3" s="4">
        <f t="shared" ref="D3:D8" si="2">C3*1.2</f>
        <v>465.11999999999995</v>
      </c>
      <c r="E3" s="5">
        <f t="shared" ref="E3:E8" si="3">R3</f>
        <v>3432601</v>
      </c>
      <c r="F3" s="10">
        <f t="shared" ref="F3:F8" si="4">ROUND((E3/B3),0)</f>
        <v>10627</v>
      </c>
      <c r="G3" s="10">
        <f t="shared" ref="G3:G8" si="5">ROUND((E3/C3),0)</f>
        <v>8856</v>
      </c>
      <c r="H3" s="10">
        <f t="shared" ref="H3:H8" si="6">ROUND((E3/D3),0)</f>
        <v>7380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v>323</v>
      </c>
      <c r="R3" s="2">
        <v>3432601</v>
      </c>
      <c r="S3" s="8"/>
      <c r="T3" s="8"/>
    </row>
    <row r="4" spans="1:24" s="45" customFormat="1" x14ac:dyDescent="0.25">
      <c r="A4" s="42">
        <f t="shared" si="0"/>
        <v>0</v>
      </c>
      <c r="B4" s="42">
        <f t="shared" si="1"/>
        <v>324</v>
      </c>
      <c r="C4" s="42">
        <f t="shared" ref="C4:C8" si="9">B4*1.2</f>
        <v>388.8</v>
      </c>
      <c r="D4" s="42">
        <f t="shared" si="2"/>
        <v>466.56</v>
      </c>
      <c r="E4" s="44">
        <f t="shared" si="3"/>
        <v>3550675</v>
      </c>
      <c r="F4" s="42">
        <f t="shared" si="4"/>
        <v>10959</v>
      </c>
      <c r="G4" s="42">
        <f t="shared" si="5"/>
        <v>9132</v>
      </c>
      <c r="H4" s="42">
        <f t="shared" si="6"/>
        <v>7610</v>
      </c>
      <c r="I4" s="42" t="e">
        <f>#REF!</f>
        <v>#REF!</v>
      </c>
      <c r="J4" s="42">
        <f t="shared" si="7"/>
        <v>0</v>
      </c>
      <c r="O4" s="45">
        <v>0</v>
      </c>
      <c r="P4" s="45">
        <f t="shared" si="8"/>
        <v>0</v>
      </c>
      <c r="Q4" s="45">
        <v>324</v>
      </c>
      <c r="R4" s="46">
        <v>3550675</v>
      </c>
    </row>
    <row r="5" spans="1:24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43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4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43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4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4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  <c r="W8">
        <v>32.85</v>
      </c>
      <c r="X8">
        <f>W8*10.764</f>
        <v>353.59739999999999</v>
      </c>
    </row>
    <row r="9" spans="1:24" ht="36.75" customHeight="1" x14ac:dyDescent="0.25">
      <c r="A9" s="47" t="s">
        <v>37</v>
      </c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T9" s="8"/>
      <c r="W9">
        <v>1.63</v>
      </c>
      <c r="X9">
        <f>W9*10.764</f>
        <v>17.545319999999997</v>
      </c>
    </row>
    <row r="10" spans="1:24" x14ac:dyDescent="0.25">
      <c r="A10" s="4">
        <f t="shared" ref="A10:A19" si="21">N10</f>
        <v>0</v>
      </c>
      <c r="B10" s="4">
        <f t="shared" ref="B10:B19" si="22">Q10</f>
        <v>348</v>
      </c>
      <c r="C10" s="4">
        <f>B10*1.2</f>
        <v>417.59999999999997</v>
      </c>
      <c r="D10" s="4">
        <f t="shared" ref="D10:D19" si="23">C10*1.2</f>
        <v>501.11999999999995</v>
      </c>
      <c r="E10" s="5">
        <f t="shared" ref="E10:E19" si="24">R10</f>
        <v>5500000</v>
      </c>
      <c r="F10" s="10">
        <f t="shared" ref="F10:F19" si="25">ROUND((E10/B10),0)</f>
        <v>15805</v>
      </c>
      <c r="G10" s="10">
        <f t="shared" ref="G10:G19" si="26">ROUND((E10/C10),0)</f>
        <v>13170</v>
      </c>
      <c r="H10" s="10">
        <f t="shared" ref="H10:H19" si="27">ROUND((E10/D10),0)</f>
        <v>10975</v>
      </c>
      <c r="I10" s="4" t="e">
        <f>#REF!</f>
        <v>#REF!</v>
      </c>
      <c r="J10" s="4">
        <f t="shared" ref="J10:J19" si="28">S10</f>
        <v>0</v>
      </c>
      <c r="O10">
        <v>0</v>
      </c>
      <c r="P10">
        <f t="shared" ref="P10:Q19" si="29">O10/1.2</f>
        <v>0</v>
      </c>
      <c r="Q10">
        <v>348</v>
      </c>
      <c r="R10" s="2">
        <v>5500000</v>
      </c>
      <c r="S10" s="8"/>
      <c r="T10" s="8"/>
      <c r="X10">
        <f>SUM(X8:X9)</f>
        <v>371.14272</v>
      </c>
    </row>
    <row r="11" spans="1:24" s="45" customFormat="1" x14ac:dyDescent="0.25">
      <c r="A11" s="42">
        <f t="shared" si="21"/>
        <v>0</v>
      </c>
      <c r="B11" s="42">
        <f t="shared" si="22"/>
        <v>348</v>
      </c>
      <c r="C11" s="42">
        <f t="shared" ref="C11:C19" si="30">B11*1.2</f>
        <v>417.59999999999997</v>
      </c>
      <c r="D11" s="42">
        <f t="shared" si="23"/>
        <v>501.11999999999995</v>
      </c>
      <c r="E11" s="44">
        <f t="shared" si="24"/>
        <v>4400000</v>
      </c>
      <c r="F11" s="42">
        <f t="shared" si="25"/>
        <v>12644</v>
      </c>
      <c r="G11" s="42">
        <f t="shared" si="26"/>
        <v>10536</v>
      </c>
      <c r="H11" s="42">
        <f t="shared" si="27"/>
        <v>8780</v>
      </c>
      <c r="I11" s="42" t="e">
        <f>#REF!</f>
        <v>#REF!</v>
      </c>
      <c r="J11" s="42">
        <f t="shared" si="28"/>
        <v>0</v>
      </c>
      <c r="O11" s="45">
        <v>0</v>
      </c>
      <c r="P11" s="45">
        <f t="shared" si="29"/>
        <v>0</v>
      </c>
      <c r="Q11" s="45">
        <v>348</v>
      </c>
      <c r="R11" s="46">
        <v>4400000</v>
      </c>
    </row>
    <row r="12" spans="1:24" x14ac:dyDescent="0.25">
      <c r="A12" s="4">
        <f t="shared" si="21"/>
        <v>0</v>
      </c>
      <c r="B12" s="4">
        <f t="shared" si="22"/>
        <v>353</v>
      </c>
      <c r="C12" s="4">
        <f t="shared" si="30"/>
        <v>423.59999999999997</v>
      </c>
      <c r="D12" s="4">
        <f t="shared" si="23"/>
        <v>508.31999999999994</v>
      </c>
      <c r="E12" s="43">
        <f t="shared" si="24"/>
        <v>3800000</v>
      </c>
      <c r="F12" s="10">
        <f t="shared" si="25"/>
        <v>10765</v>
      </c>
      <c r="G12" s="10">
        <f t="shared" si="26"/>
        <v>8971</v>
      </c>
      <c r="H12" s="10">
        <f t="shared" si="27"/>
        <v>7476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v>353</v>
      </c>
      <c r="R12" s="2">
        <v>3800000</v>
      </c>
      <c r="S12" s="8"/>
      <c r="T12" s="8"/>
    </row>
    <row r="13" spans="1:24" x14ac:dyDescent="0.25">
      <c r="A13" s="4">
        <f t="shared" si="21"/>
        <v>0</v>
      </c>
      <c r="B13" s="4">
        <f t="shared" si="22"/>
        <v>323</v>
      </c>
      <c r="C13" s="4">
        <f t="shared" si="30"/>
        <v>387.59999999999997</v>
      </c>
      <c r="D13" s="4">
        <f t="shared" si="23"/>
        <v>465.11999999999995</v>
      </c>
      <c r="E13" s="43">
        <f t="shared" si="24"/>
        <v>3800000</v>
      </c>
      <c r="F13" s="10">
        <f t="shared" si="25"/>
        <v>11765</v>
      </c>
      <c r="G13" s="10">
        <f t="shared" si="26"/>
        <v>9804</v>
      </c>
      <c r="H13" s="10">
        <f t="shared" si="27"/>
        <v>8170</v>
      </c>
      <c r="I13" s="4" t="e">
        <f>#REF!</f>
        <v>#REF!</v>
      </c>
      <c r="J13" s="4">
        <f t="shared" si="28"/>
        <v>0</v>
      </c>
      <c r="O13">
        <v>0</v>
      </c>
      <c r="P13">
        <f t="shared" si="29"/>
        <v>0</v>
      </c>
      <c r="Q13">
        <v>323</v>
      </c>
      <c r="R13" s="2">
        <v>3800000</v>
      </c>
      <c r="S13" s="8"/>
      <c r="T13" s="8"/>
    </row>
    <row r="14" spans="1:24" x14ac:dyDescent="0.25">
      <c r="A14" s="4">
        <f t="shared" si="21"/>
        <v>0</v>
      </c>
      <c r="B14" s="4">
        <f t="shared" si="22"/>
        <v>353</v>
      </c>
      <c r="C14" s="4">
        <f t="shared" si="30"/>
        <v>423.59999999999997</v>
      </c>
      <c r="D14" s="4">
        <f t="shared" si="23"/>
        <v>508.31999999999994</v>
      </c>
      <c r="E14" s="43">
        <f t="shared" si="24"/>
        <v>3300000</v>
      </c>
      <c r="F14" s="10">
        <f t="shared" si="25"/>
        <v>9348</v>
      </c>
      <c r="G14" s="10">
        <f t="shared" si="26"/>
        <v>7790</v>
      </c>
      <c r="H14" s="10">
        <f t="shared" si="27"/>
        <v>6492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v>353</v>
      </c>
      <c r="R14" s="2">
        <v>3300000</v>
      </c>
      <c r="S14" s="8"/>
      <c r="T14" s="8"/>
    </row>
    <row r="15" spans="1:24" x14ac:dyDescent="0.25">
      <c r="A15" s="4">
        <f t="shared" si="21"/>
        <v>0</v>
      </c>
      <c r="B15" s="4">
        <f t="shared" si="22"/>
        <v>421</v>
      </c>
      <c r="C15" s="4">
        <f t="shared" si="30"/>
        <v>505.2</v>
      </c>
      <c r="D15" s="4">
        <f t="shared" si="23"/>
        <v>606.24</v>
      </c>
      <c r="E15" s="43">
        <f t="shared" si="24"/>
        <v>4550000</v>
      </c>
      <c r="F15" s="10">
        <f t="shared" si="25"/>
        <v>10808</v>
      </c>
      <c r="G15" s="10">
        <f t="shared" si="26"/>
        <v>9006</v>
      </c>
      <c r="H15" s="10">
        <f t="shared" si="27"/>
        <v>7505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v>421</v>
      </c>
      <c r="R15" s="2">
        <v>4550000</v>
      </c>
      <c r="S15" s="8"/>
      <c r="T15" s="8"/>
    </row>
    <row r="16" spans="1:24" s="45" customFormat="1" x14ac:dyDescent="0.25">
      <c r="A16" s="42">
        <f t="shared" si="21"/>
        <v>0</v>
      </c>
      <c r="B16" s="42">
        <f t="shared" si="22"/>
        <v>400</v>
      </c>
      <c r="C16" s="42">
        <f t="shared" si="30"/>
        <v>480</v>
      </c>
      <c r="D16" s="42">
        <f t="shared" si="23"/>
        <v>576</v>
      </c>
      <c r="E16" s="44">
        <f t="shared" si="24"/>
        <v>5150000</v>
      </c>
      <c r="F16" s="42">
        <f t="shared" si="25"/>
        <v>12875</v>
      </c>
      <c r="G16" s="42">
        <f t="shared" si="26"/>
        <v>10729</v>
      </c>
      <c r="H16" s="42">
        <f t="shared" si="27"/>
        <v>8941</v>
      </c>
      <c r="I16" s="42" t="e">
        <f>#REF!</f>
        <v>#REF!</v>
      </c>
      <c r="J16" s="42">
        <f t="shared" si="28"/>
        <v>0</v>
      </c>
      <c r="O16" s="45">
        <v>0</v>
      </c>
      <c r="P16" s="45">
        <f t="shared" si="29"/>
        <v>0</v>
      </c>
      <c r="Q16" s="45">
        <v>400</v>
      </c>
      <c r="R16" s="46">
        <v>5150000</v>
      </c>
    </row>
    <row r="17" spans="1:24" x14ac:dyDescent="0.25">
      <c r="A17" s="4">
        <f t="shared" si="21"/>
        <v>0</v>
      </c>
      <c r="B17" s="4">
        <f t="shared" si="22"/>
        <v>420</v>
      </c>
      <c r="C17" s="4">
        <f t="shared" si="30"/>
        <v>504</v>
      </c>
      <c r="D17" s="4">
        <f t="shared" si="23"/>
        <v>604.79999999999995</v>
      </c>
      <c r="E17" s="43">
        <f t="shared" si="24"/>
        <v>6000000</v>
      </c>
      <c r="F17" s="10">
        <f t="shared" si="25"/>
        <v>14286</v>
      </c>
      <c r="G17" s="10">
        <f t="shared" si="26"/>
        <v>11905</v>
      </c>
      <c r="H17" s="10">
        <f t="shared" si="27"/>
        <v>9921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v>420</v>
      </c>
      <c r="R17" s="2">
        <v>6000000</v>
      </c>
      <c r="S17" s="8"/>
      <c r="T17" s="8"/>
    </row>
    <row r="18" spans="1:24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43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4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43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4" ht="15.75" x14ac:dyDescent="0.25">
      <c r="U20" s="18" t="s">
        <v>13</v>
      </c>
      <c r="V20" s="19"/>
      <c r="W20" s="20">
        <v>11500</v>
      </c>
      <c r="X20" s="21" t="s">
        <v>39</v>
      </c>
    </row>
    <row r="21" spans="1:24" ht="38.25" customHeight="1" x14ac:dyDescent="0.25">
      <c r="S21" s="11"/>
      <c r="T21" s="11"/>
      <c r="U21" s="22" t="s">
        <v>14</v>
      </c>
      <c r="V21" s="19"/>
      <c r="W21" s="20">
        <v>3000</v>
      </c>
      <c r="X21" s="23"/>
    </row>
    <row r="22" spans="1:24" ht="15.75" x14ac:dyDescent="0.25">
      <c r="S22" s="11"/>
      <c r="T22" s="11"/>
      <c r="U22" s="18" t="s">
        <v>15</v>
      </c>
      <c r="V22" s="19"/>
      <c r="W22" s="20">
        <f>W20-W21</f>
        <v>8500</v>
      </c>
      <c r="X22" s="23"/>
    </row>
    <row r="23" spans="1:24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3000</v>
      </c>
      <c r="X23" s="23"/>
    </row>
    <row r="24" spans="1:24" ht="15.75" x14ac:dyDescent="0.25">
      <c r="S24" s="11"/>
      <c r="T24" s="11"/>
      <c r="U24" s="18" t="s">
        <v>17</v>
      </c>
      <c r="V24" s="24"/>
      <c r="W24" s="25">
        <v>0</v>
      </c>
      <c r="X24" s="26">
        <v>2023</v>
      </c>
    </row>
    <row r="25" spans="1:24" ht="15.75" x14ac:dyDescent="0.25">
      <c r="S25" s="11"/>
      <c r="T25" s="11"/>
      <c r="U25" s="18" t="s">
        <v>18</v>
      </c>
      <c r="V25" s="24"/>
      <c r="W25" s="25">
        <f>W26-W24</f>
        <v>60</v>
      </c>
      <c r="X25" s="25">
        <v>2025</v>
      </c>
    </row>
    <row r="26" spans="1:24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4" ht="39" customHeight="1" x14ac:dyDescent="0.25">
      <c r="P27" s="48" t="s">
        <v>40</v>
      </c>
      <c r="Q27" s="48"/>
      <c r="R27" s="48"/>
      <c r="S27" s="48"/>
      <c r="T27" s="49"/>
      <c r="U27" s="22" t="s">
        <v>20</v>
      </c>
      <c r="V27" s="24"/>
      <c r="W27" s="25">
        <f>90*W24/W26</f>
        <v>0</v>
      </c>
      <c r="X27" s="25"/>
    </row>
    <row r="28" spans="1:24" ht="15.75" x14ac:dyDescent="0.25">
      <c r="U28" s="18"/>
      <c r="V28" s="27"/>
      <c r="W28" s="28">
        <f>W27%</f>
        <v>0</v>
      </c>
      <c r="X28" s="28"/>
    </row>
    <row r="29" spans="1:24" ht="15.75" x14ac:dyDescent="0.25">
      <c r="P29" s="15" t="s">
        <v>31</v>
      </c>
      <c r="Q29" s="15" t="s">
        <v>32</v>
      </c>
      <c r="R29" s="15" t="s">
        <v>33</v>
      </c>
      <c r="S29" s="15" t="s">
        <v>34</v>
      </c>
      <c r="T29" s="13"/>
      <c r="U29" s="18" t="s">
        <v>21</v>
      </c>
      <c r="V29" s="19"/>
      <c r="W29" s="20">
        <f>W23*W28</f>
        <v>0</v>
      </c>
      <c r="X29" s="23"/>
    </row>
    <row r="30" spans="1:24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3000</v>
      </c>
      <c r="X30" s="23"/>
    </row>
    <row r="31" spans="1:24" ht="15.75" x14ac:dyDescent="0.25">
      <c r="R31" s="6" t="s">
        <v>34</v>
      </c>
      <c r="S31" s="17">
        <f>SUM(S30:S30)</f>
        <v>0</v>
      </c>
      <c r="U31" s="18" t="s">
        <v>15</v>
      </c>
      <c r="V31" s="19"/>
      <c r="W31" s="20">
        <f>W22</f>
        <v>8500</v>
      </c>
      <c r="X31" s="23"/>
    </row>
    <row r="32" spans="1:24" ht="15.75" x14ac:dyDescent="0.25">
      <c r="R32" s="6" t="s">
        <v>25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35</v>
      </c>
      <c r="S33" s="17">
        <f>S31*80%</f>
        <v>0</v>
      </c>
      <c r="U33" s="29" t="s">
        <v>23</v>
      </c>
      <c r="V33" s="30"/>
      <c r="W33" s="21">
        <f>W31+W30</f>
        <v>11500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38</v>
      </c>
      <c r="V35" s="31"/>
      <c r="W35" s="26">
        <v>371</v>
      </c>
      <c r="X35" s="25"/>
    </row>
    <row r="36" spans="15:24" ht="15.75" x14ac:dyDescent="0.25">
      <c r="P36" s="14" t="s">
        <v>30</v>
      </c>
      <c r="S36" s="11"/>
      <c r="T36" s="12"/>
      <c r="U36" s="18" t="s">
        <v>24</v>
      </c>
      <c r="V36" s="32"/>
      <c r="W36" s="33">
        <f>W33*W35+X37</f>
        <v>4266500</v>
      </c>
      <c r="X36" s="34"/>
    </row>
    <row r="37" spans="15:24" ht="15.75" x14ac:dyDescent="0.25">
      <c r="S37" s="12"/>
      <c r="T37" s="11"/>
      <c r="U37" s="18" t="s">
        <v>25</v>
      </c>
      <c r="V37" s="24"/>
      <c r="W37" s="35">
        <f>W36*0.9</f>
        <v>3839850</v>
      </c>
      <c r="X37" s="36"/>
    </row>
    <row r="38" spans="15:24" ht="15.75" x14ac:dyDescent="0.25">
      <c r="S38" s="11"/>
      <c r="T38" s="11"/>
      <c r="U38" s="18" t="s">
        <v>26</v>
      </c>
      <c r="V38" s="24"/>
      <c r="W38" s="35">
        <f>W36*0.8</f>
        <v>3413200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27</v>
      </c>
      <c r="V40" s="39"/>
      <c r="W40" s="40">
        <f>W21*W35</f>
        <v>1113000</v>
      </c>
      <c r="X40" s="40"/>
    </row>
    <row r="41" spans="15:24" ht="15.75" x14ac:dyDescent="0.25">
      <c r="U41" s="18" t="s">
        <v>28</v>
      </c>
      <c r="V41" s="24"/>
      <c r="W41" s="37"/>
      <c r="X41" s="37"/>
    </row>
    <row r="42" spans="15:24" ht="15.75" x14ac:dyDescent="0.25">
      <c r="U42" s="41" t="s">
        <v>29</v>
      </c>
      <c r="V42" s="37"/>
      <c r="W42" s="35">
        <f>W36*0.025/12</f>
        <v>8888.5416666666661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D49" sqref="D4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W24" sqref="W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6" sqref="S1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F44" sqref="F4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A21" sqref="AA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2023-10-31T11:45:09Z</dcterms:modified>
</cp:coreProperties>
</file>