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2CCB7A02-C73E-48E5-87FC-1C5A303A0F30}" xr6:coauthVersionLast="36" xr6:coauthVersionMax="36" xr10:uidLastSave="{00000000-0000-0000-0000-000000000000}"/>
  <bookViews>
    <workbookView xWindow="0" yWindow="0" windowWidth="28800" windowHeight="12105" activeTab="3" xr2:uid="{00000000-000D-0000-FFFF-FFFF00000000}"/>
  </bookViews>
  <sheets>
    <sheet name="sheet 1" sheetId="4" r:id="rId1"/>
    <sheet name="Sheet2" sheetId="9" r:id="rId2"/>
    <sheet name="2001" sheetId="5" r:id="rId3"/>
    <sheet name="First floor" sheetId="10" r:id="rId4"/>
    <sheet name="Basement" sheetId="7" r:id="rId5"/>
  </sheets>
  <calcPr calcId="191029"/>
</workbook>
</file>

<file path=xl/calcChain.xml><?xml version="1.0" encoding="utf-8"?>
<calcChain xmlns="http://schemas.openxmlformats.org/spreadsheetml/2006/main">
  <c r="D27" i="4" l="1"/>
  <c r="C27" i="4"/>
  <c r="D25" i="4"/>
  <c r="C25" i="4"/>
  <c r="F4" i="4"/>
  <c r="C18" i="4"/>
  <c r="C19" i="4" s="1"/>
  <c r="C20" i="4" s="1"/>
  <c r="D18" i="4" l="1"/>
  <c r="D20" i="4" s="1"/>
  <c r="J8" i="4"/>
  <c r="D13" i="4"/>
  <c r="D11" i="4"/>
  <c r="D16" i="4" s="1"/>
  <c r="D6" i="4"/>
  <c r="H4" i="4"/>
  <c r="D14" i="4" l="1"/>
  <c r="D22" i="4"/>
  <c r="H23" i="4" l="1"/>
  <c r="H22" i="4"/>
  <c r="D23" i="4"/>
  <c r="D26" i="4" s="1"/>
  <c r="D28" i="4" l="1"/>
  <c r="C11" i="4"/>
  <c r="C13" i="4" l="1"/>
  <c r="W29" i="4" l="1"/>
  <c r="C6" i="4" l="1"/>
  <c r="C14" i="4" l="1"/>
  <c r="C16" i="4"/>
  <c r="C22" i="4" s="1"/>
  <c r="C23" i="4" l="1"/>
  <c r="G22" i="4"/>
  <c r="G23" i="4"/>
  <c r="C26" i="4" l="1"/>
  <c r="C28" i="4" l="1"/>
</calcChain>
</file>

<file path=xl/sharedStrings.xml><?xml version="1.0" encoding="utf-8"?>
<sst xmlns="http://schemas.openxmlformats.org/spreadsheetml/2006/main" count="54" uniqueCount="50">
  <si>
    <t>Year of Construction</t>
  </si>
  <si>
    <t>Age of Building</t>
  </si>
  <si>
    <t>Depreciation</t>
  </si>
  <si>
    <t>Amount of Depreciation</t>
  </si>
  <si>
    <t>Depreciated Fair Market Value</t>
  </si>
  <si>
    <t>Registration Charges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</si>
  <si>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</si>
  <si>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</si>
  <si>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</si>
  <si>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</si>
  <si>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</si>
  <si>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</si>
  <si>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</si>
  <si>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</si>
  <si>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</si>
  <si>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</si>
  <si>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</si>
  <si>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</si>
  <si>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</si>
  <si>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</si>
  <si>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</si>
  <si>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Registration fee 1%</t>
  </si>
  <si>
    <t>5. Stamp duty for industrial gala - 10% or agreemetn value whichever is higher.</t>
  </si>
  <si>
    <t>office</t>
  </si>
  <si>
    <t>Stamp duty for industrial gala,shop, office - 10% or agreemetn value whichever is higher.</t>
  </si>
  <si>
    <t>Stamp duty - 10%</t>
  </si>
  <si>
    <t>Unit</t>
  </si>
  <si>
    <t>Area of Unit</t>
  </si>
  <si>
    <t>Cost of Construction of Unit</t>
  </si>
  <si>
    <t>Value of the Unit  (Built up area * Rate)</t>
  </si>
  <si>
    <t>ca</t>
  </si>
  <si>
    <t>bua</t>
  </si>
  <si>
    <t>Basement</t>
  </si>
  <si>
    <t>First Floor</t>
  </si>
  <si>
    <t xml:space="preserve">70% Rate - Basement </t>
  </si>
  <si>
    <t>Baement</t>
  </si>
  <si>
    <t>Max. 20000</t>
  </si>
  <si>
    <t>First flooor</t>
  </si>
  <si>
    <t>Agreemnt Date</t>
  </si>
  <si>
    <t>21.04.2023</t>
  </si>
  <si>
    <t>Cost inexation</t>
  </si>
  <si>
    <t>70% Rate for Basement</t>
  </si>
  <si>
    <t xml:space="preserve">Basement </t>
  </si>
  <si>
    <t>First floor</t>
  </si>
  <si>
    <t>agreement date 1st floor - 10.08.2022</t>
  </si>
  <si>
    <t xml:space="preserve">cost indexation </t>
  </si>
  <si>
    <t xml:space="preserve">agreement </t>
  </si>
  <si>
    <t xml:space="preserve">Stamp Duty </t>
  </si>
  <si>
    <t>Rate for Cost of Construction (For Unit)</t>
  </si>
  <si>
    <t xml:space="preserve">{(100-10) x12}/60.00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</si>
</sst>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0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6" fillId="0" borderId="0" xfId="0" applyFont="1"/>
    <xf numFmtId="43" fontId="6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7" fillId="2" borderId="1" xfId="0" applyFont="1" applyFill="1" applyBorder="1" applyAlignment="1">
      <alignment horizontal="center"/>
    </xf>
    <xf numFmtId="0" fontId="0" fillId="2" borderId="0" xfId="0" applyFill="1"/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43" fontId="0" fillId="2" borderId="0" xfId="0" applyNumberFormat="1" applyFill="1"/>
    <xf numFmtId="0" fontId="7" fillId="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16" fontId="0" fillId="0" borderId="0" xfId="0" quotePrefix="1" applyNumberFormat="1" applyAlignment="1">
      <alignment horizontal="center"/>
    </xf>
    <xf numFmtId="0" fontId="2" fillId="0" borderId="0" xfId="0" applyFont="1"/>
    <xf numFmtId="0" fontId="0" fillId="0" borderId="4" xfId="0" applyBorder="1"/>
    <xf numFmtId="0" fontId="9" fillId="0" borderId="4" xfId="0" applyFont="1" applyBorder="1" applyAlignment="1">
      <alignment horizontal="center"/>
    </xf>
    <xf numFmtId="0" fontId="0" fillId="7" borderId="0" xfId="0" applyFill="1"/>
    <xf numFmtId="43" fontId="0" fillId="7" borderId="0" xfId="0" applyNumberFormat="1" applyFill="1"/>
    <xf numFmtId="43" fontId="0" fillId="7" borderId="0" xfId="1" applyFont="1" applyFill="1"/>
    <xf numFmtId="0" fontId="0" fillId="4" borderId="4" xfId="0" applyFill="1" applyBorder="1"/>
    <xf numFmtId="0" fontId="0" fillId="5" borderId="4" xfId="0" applyFill="1" applyBorder="1"/>
    <xf numFmtId="0" fontId="0" fillId="5" borderId="4" xfId="0" applyFill="1" applyBorder="1" applyAlignment="1">
      <alignment horizontal="right"/>
    </xf>
    <xf numFmtId="0" fontId="2" fillId="3" borderId="4" xfId="0" applyFont="1" applyFill="1" applyBorder="1"/>
    <xf numFmtId="0" fontId="0" fillId="3" borderId="4" xfId="0" applyFill="1" applyBorder="1"/>
    <xf numFmtId="43" fontId="0" fillId="3" borderId="4" xfId="1" applyFont="1" applyFill="1" applyBorder="1"/>
    <xf numFmtId="0" fontId="4" fillId="3" borderId="4" xfId="0" applyFont="1" applyFill="1" applyBorder="1"/>
    <xf numFmtId="2" fontId="1" fillId="3" borderId="4" xfId="0" applyNumberFormat="1" applyFont="1" applyFill="1" applyBorder="1"/>
    <xf numFmtId="10" fontId="0" fillId="3" borderId="4" xfId="1" applyNumberFormat="1" applyFont="1" applyFill="1" applyBorder="1"/>
    <xf numFmtId="43" fontId="0" fillId="5" borderId="4" xfId="0" applyNumberFormat="1" applyFill="1" applyBorder="1"/>
    <xf numFmtId="0" fontId="0" fillId="6" borderId="4" xfId="0" applyFill="1" applyBorder="1"/>
    <xf numFmtId="0" fontId="7" fillId="6" borderId="4" xfId="0" applyFont="1" applyFill="1" applyBorder="1"/>
    <xf numFmtId="43" fontId="7" fillId="6" borderId="4" xfId="1" applyFont="1" applyFill="1" applyBorder="1"/>
    <xf numFmtId="0" fontId="7" fillId="0" borderId="4" xfId="0" applyFont="1" applyBorder="1"/>
    <xf numFmtId="0" fontId="7" fillId="5" borderId="4" xfId="0" applyFont="1" applyFill="1" applyBorder="1"/>
    <xf numFmtId="43" fontId="7" fillId="5" borderId="4" xfId="0" applyNumberFormat="1" applyFont="1" applyFill="1" applyBorder="1"/>
    <xf numFmtId="0" fontId="1" fillId="5" borderId="4" xfId="0" applyFont="1" applyFill="1" applyBorder="1"/>
    <xf numFmtId="43" fontId="1" fillId="5" borderId="4" xfId="0" applyNumberFormat="1" applyFont="1" applyFill="1" applyBorder="1"/>
    <xf numFmtId="0" fontId="2" fillId="7" borderId="4" xfId="0" applyFont="1" applyFill="1" applyBorder="1"/>
    <xf numFmtId="43" fontId="2" fillId="7" borderId="4" xfId="0" applyNumberFormat="1" applyFont="1" applyFill="1" applyBorder="1"/>
    <xf numFmtId="43" fontId="0" fillId="3" borderId="4" xfId="0" applyNumberFormat="1" applyFill="1" applyBorder="1"/>
    <xf numFmtId="43" fontId="2" fillId="2" borderId="4" xfId="1" applyFont="1" applyFill="1" applyBorder="1"/>
    <xf numFmtId="0" fontId="11" fillId="0" borderId="4" xfId="0" applyFont="1" applyBorder="1"/>
    <xf numFmtId="0" fontId="12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5" borderId="0" xfId="0" applyFill="1" applyBorder="1"/>
    <xf numFmtId="0" fontId="0" fillId="5" borderId="0" xfId="0" applyFill="1" applyBorder="1" applyAlignment="1">
      <alignment horizontal="right"/>
    </xf>
    <xf numFmtId="43" fontId="0" fillId="3" borderId="0" xfId="1" applyFont="1" applyFill="1" applyBorder="1"/>
    <xf numFmtId="0" fontId="0" fillId="3" borderId="0" xfId="0" applyFill="1" applyBorder="1"/>
    <xf numFmtId="2" fontId="1" fillId="3" borderId="0" xfId="0" applyNumberFormat="1" applyFont="1" applyFill="1" applyBorder="1"/>
    <xf numFmtId="10" fontId="0" fillId="3" borderId="0" xfId="1" applyNumberFormat="1" applyFont="1" applyFill="1" applyBorder="1"/>
    <xf numFmtId="43" fontId="0" fillId="5" borderId="0" xfId="0" applyNumberFormat="1" applyFill="1" applyBorder="1"/>
    <xf numFmtId="0" fontId="0" fillId="6" borderId="0" xfId="0" applyFill="1" applyBorder="1"/>
    <xf numFmtId="43" fontId="7" fillId="6" borderId="0" xfId="1" applyFont="1" applyFill="1" applyBorder="1"/>
    <xf numFmtId="0" fontId="7" fillId="0" borderId="0" xfId="0" applyFont="1" applyBorder="1"/>
    <xf numFmtId="43" fontId="7" fillId="5" borderId="0" xfId="0" applyNumberFormat="1" applyFont="1" applyFill="1" applyBorder="1"/>
    <xf numFmtId="43" fontId="1" fillId="5" borderId="0" xfId="0" applyNumberFormat="1" applyFont="1" applyFill="1" applyBorder="1"/>
    <xf numFmtId="43" fontId="2" fillId="7" borderId="0" xfId="0" applyNumberFormat="1" applyFont="1" applyFill="1" applyBorder="1"/>
    <xf numFmtId="43" fontId="0" fillId="3" borderId="0" xfId="0" applyNumberFormat="1" applyFill="1" applyBorder="1"/>
    <xf numFmtId="43" fontId="2" fillId="2" borderId="0" xfId="1" applyFont="1" applyFill="1" applyBorder="1"/>
    <xf numFmtId="0" fontId="0" fillId="0" borderId="0" xfId="0" applyBorder="1"/>
    <xf numFmtId="0" fontId="9" fillId="0" borderId="0" xfId="0" applyFont="1" applyBorder="1" applyAlignment="1">
      <alignment horizontal="center"/>
    </xf>
    <xf numFmtId="0" fontId="11" fillId="0" borderId="0" xfId="0" applyFont="1" applyBorder="1"/>
    <xf numFmtId="0" fontId="13" fillId="0" borderId="4" xfId="0" applyFont="1" applyBorder="1"/>
    <xf numFmtId="43" fontId="13" fillId="0" borderId="4" xfId="0" applyNumberFormat="1" applyFont="1" applyBorder="1"/>
    <xf numFmtId="0" fontId="2" fillId="4" borderId="0" xfId="0" applyFont="1" applyFill="1" applyBorder="1" applyAlignment="1">
      <alignment horizontal="right"/>
    </xf>
    <xf numFmtId="0" fontId="0" fillId="0" borderId="0" xfId="0" applyAlignment="1">
      <alignment horizontal="left"/>
    </xf>
    <xf numFmtId="16" fontId="0" fillId="0" borderId="0" xfId="0" quotePrefix="1" applyNumberFormat="1" applyAlignment="1">
      <alignment horizontal="right"/>
    </xf>
    <xf numFmtId="164" fontId="7" fillId="5" borderId="4" xfId="0" applyNumberFormat="1" applyFont="1" applyFill="1" applyBorder="1"/>
    <xf numFmtId="164" fontId="7" fillId="5" borderId="0" xfId="0" applyNumberFormat="1" applyFont="1" applyFill="1" applyBorder="1"/>
    <xf numFmtId="43" fontId="2" fillId="3" borderId="4" xfId="1" applyFont="1" applyFill="1" applyBorder="1"/>
    <xf numFmtId="0" fontId="3" fillId="4" borderId="4" xfId="0" applyFont="1" applyFill="1" applyBorder="1" applyAlignment="1">
      <alignment horizontal="center"/>
    </xf>
    <xf numFmtId="0" fontId="0" fillId="5" borderId="4" xfId="0" applyFill="1" applyBorder="1" applyAlignment="1">
      <alignment horizontal="center" vertical="top"/>
    </xf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7" fillId="3" borderId="4" xfId="0" applyFont="1" applyFill="1" applyBorder="1"/>
    <xf numFmtId="43" fontId="7" fillId="3" borderId="4" xfId="0" applyNumberFormat="1" applyFont="1" applyFill="1" applyBorder="1"/>
    <xf numFmtId="43" fontId="7" fillId="3" borderId="4" xfId="1" applyFont="1" applyFill="1" applyBorder="1"/>
    <xf numFmtId="43" fontId="13" fillId="3" borderId="4" xfId="1" applyFont="1" applyFill="1" applyBorder="1"/>
    <xf numFmtId="0" fontId="13" fillId="2" borderId="4" xfId="0" applyFont="1" applyFill="1" applyBorder="1"/>
    <xf numFmtId="0" fontId="7" fillId="2" borderId="4" xfId="0" applyFont="1" applyFill="1" applyBorder="1"/>
    <xf numFmtId="43" fontId="13" fillId="2" borderId="4" xfId="1" applyFont="1" applyFill="1" applyBorder="1"/>
    <xf numFmtId="0" fontId="7" fillId="0" borderId="0" xfId="0" applyFont="1"/>
    <xf numFmtId="0" fontId="14" fillId="0" borderId="4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100853</xdr:colOff>
      <xdr:row>8</xdr:row>
      <xdr:rowOff>0</xdr:rowOff>
    </xdr:from>
    <xdr:to>
      <xdr:col>25</xdr:col>
      <xdr:colOff>240990</xdr:colOff>
      <xdr:row>39</xdr:row>
      <xdr:rowOff>109704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16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27</xdr:col>
      <xdr:colOff>267323</xdr:colOff>
      <xdr:row>80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2147" y="9222441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295643-8E31-47BF-8F96-55EA72AD6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4DF9A1-0167-4F38-8412-6E461CF15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1</xdr:row>
      <xdr:rowOff>142183</xdr:rowOff>
    </xdr:from>
    <xdr:to>
      <xdr:col>13</xdr:col>
      <xdr:colOff>381000</xdr:colOff>
      <xdr:row>24</xdr:row>
      <xdr:rowOff>170163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174595-97D3-47B5-BC87-C23589AB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332683"/>
          <a:ext cx="7839075" cy="4409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57150</xdr:rowOff>
    </xdr:from>
    <xdr:to>
      <xdr:col>29</xdr:col>
      <xdr:colOff>607314</xdr:colOff>
      <xdr:row>74</xdr:row>
      <xdr:rowOff>55864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1A1B29-D84A-4284-9254-44AEA5059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6715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9"/>
  <sheetViews>
    <sheetView zoomScaleNormal="100" workbookViewId="0">
      <selection activeCell="D25" sqref="D25"/>
    </sheetView>
  </sheetViews>
  <sheetFormatPr defaultRowHeight="15" x14ac:dyDescent="0.25"/>
  <cols>
    <col min="1" max="1" width="18.140625" customWidth="1"/>
    <col min="2" max="2" width="19.28515625" customWidth="1"/>
    <col min="3" max="5" width="26.42578125" customWidth="1"/>
    <col min="6" max="6" width="18.5703125" customWidth="1"/>
    <col min="7" max="7" width="16.140625" customWidth="1"/>
    <col min="8" max="8" width="17.140625" customWidth="1"/>
    <col min="9" max="9" width="18" customWidth="1"/>
    <col min="10" max="10" width="17.140625" customWidth="1"/>
    <col min="11" max="11" width="13.42578125" customWidth="1"/>
    <col min="12" max="12" width="12.7109375" customWidth="1"/>
    <col min="13" max="13" width="19.85546875" customWidth="1"/>
  </cols>
  <sheetData>
    <row r="1" spans="1:14" ht="31.5" customHeight="1" x14ac:dyDescent="0.35">
      <c r="A1" s="80"/>
      <c r="B1" s="80"/>
      <c r="C1" s="46" t="s">
        <v>32</v>
      </c>
      <c r="D1" s="47" t="s">
        <v>33</v>
      </c>
      <c r="E1" s="48"/>
      <c r="F1" s="79"/>
      <c r="G1" s="79"/>
      <c r="H1" s="79"/>
      <c r="I1" s="79"/>
    </row>
    <row r="2" spans="1:14" ht="15" customHeight="1" x14ac:dyDescent="0.25">
      <c r="A2" s="75" t="s">
        <v>8</v>
      </c>
      <c r="B2" s="75"/>
      <c r="C2" s="23">
        <v>2001</v>
      </c>
      <c r="D2" s="23">
        <v>2001</v>
      </c>
      <c r="E2" s="69" t="s">
        <v>43</v>
      </c>
      <c r="G2" s="15"/>
      <c r="H2" s="17" t="s">
        <v>42</v>
      </c>
    </row>
    <row r="3" spans="1:14" x14ac:dyDescent="0.25">
      <c r="A3" s="24"/>
      <c r="B3" s="24"/>
      <c r="C3" s="24"/>
      <c r="D3" s="24"/>
      <c r="E3" s="50" t="s">
        <v>30</v>
      </c>
      <c r="F3" s="70">
        <v>31.9</v>
      </c>
      <c r="G3" s="71" t="s">
        <v>30</v>
      </c>
      <c r="H3" s="70">
        <v>21.4</v>
      </c>
      <c r="N3" s="3"/>
    </row>
    <row r="4" spans="1:14" x14ac:dyDescent="0.25">
      <c r="A4" s="24" t="s">
        <v>9</v>
      </c>
      <c r="B4" s="24"/>
      <c r="C4" s="24">
        <v>2001</v>
      </c>
      <c r="D4" s="24">
        <v>2001</v>
      </c>
      <c r="E4" s="50" t="s">
        <v>31</v>
      </c>
      <c r="F4" s="70">
        <f>F3*1.2</f>
        <v>38.279999999999994</v>
      </c>
      <c r="G4" s="71" t="s">
        <v>31</v>
      </c>
      <c r="H4" s="70">
        <f>H3*1.2</f>
        <v>25.679999999999996</v>
      </c>
      <c r="I4" s="9" t="s">
        <v>13</v>
      </c>
      <c r="J4" s="10"/>
      <c r="M4" s="78"/>
      <c r="N4" s="78"/>
    </row>
    <row r="5" spans="1:14" x14ac:dyDescent="0.25">
      <c r="A5" s="24" t="s">
        <v>0</v>
      </c>
      <c r="B5" s="24"/>
      <c r="C5" s="24">
        <v>1989</v>
      </c>
      <c r="D5" s="24">
        <v>1989</v>
      </c>
      <c r="E5" s="49" t="s">
        <v>46</v>
      </c>
      <c r="F5" s="70"/>
      <c r="G5" s="16"/>
      <c r="I5" s="11" t="s">
        <v>17</v>
      </c>
      <c r="J5" s="10">
        <v>35</v>
      </c>
    </row>
    <row r="6" spans="1:14" x14ac:dyDescent="0.25">
      <c r="A6" s="24" t="s">
        <v>1</v>
      </c>
      <c r="B6" s="25"/>
      <c r="C6" s="24">
        <f>C4-C5</f>
        <v>12</v>
      </c>
      <c r="D6" s="24">
        <f>D4-D5</f>
        <v>12</v>
      </c>
      <c r="E6" s="49"/>
      <c r="F6">
        <v>48</v>
      </c>
      <c r="G6" s="16"/>
      <c r="I6" s="11" t="s">
        <v>18</v>
      </c>
      <c r="J6" s="10">
        <v>7</v>
      </c>
    </row>
    <row r="7" spans="1:14" x14ac:dyDescent="0.25">
      <c r="A7" s="76" t="s">
        <v>27</v>
      </c>
      <c r="B7" s="25" t="s">
        <v>10</v>
      </c>
      <c r="C7" s="25" t="s">
        <v>11</v>
      </c>
      <c r="D7" s="25" t="s">
        <v>11</v>
      </c>
      <c r="E7" s="50"/>
      <c r="G7" s="16"/>
      <c r="H7" s="1"/>
      <c r="I7" s="12" t="s">
        <v>19</v>
      </c>
      <c r="J7" s="13">
        <v>139900</v>
      </c>
      <c r="K7" t="s">
        <v>23</v>
      </c>
    </row>
    <row r="8" spans="1:14" ht="15.75" customHeight="1" x14ac:dyDescent="0.25">
      <c r="A8" s="76"/>
      <c r="B8" s="25"/>
      <c r="C8" s="25">
        <v>25.68</v>
      </c>
      <c r="D8" s="25">
        <v>38.28</v>
      </c>
      <c r="E8" s="50"/>
      <c r="G8" s="16"/>
      <c r="I8" s="14" t="s">
        <v>34</v>
      </c>
      <c r="J8" s="13">
        <f>J7*70%</f>
        <v>97930</v>
      </c>
    </row>
    <row r="9" spans="1:14" x14ac:dyDescent="0.25">
      <c r="A9" s="26" t="s">
        <v>48</v>
      </c>
      <c r="B9" s="27"/>
      <c r="C9" s="28">
        <v>5500</v>
      </c>
      <c r="D9" s="28">
        <v>5500</v>
      </c>
      <c r="E9" s="51"/>
      <c r="F9" t="s">
        <v>14</v>
      </c>
      <c r="K9" s="2"/>
    </row>
    <row r="10" spans="1:14" x14ac:dyDescent="0.25">
      <c r="A10" s="26"/>
      <c r="B10" s="27"/>
      <c r="C10" s="27"/>
      <c r="D10" s="27"/>
      <c r="E10" s="52"/>
      <c r="F10" t="s">
        <v>15</v>
      </c>
    </row>
    <row r="11" spans="1:14" x14ac:dyDescent="0.25">
      <c r="A11" s="27" t="s">
        <v>28</v>
      </c>
      <c r="B11" s="27"/>
      <c r="C11" s="28">
        <f>C8*C9</f>
        <v>141240</v>
      </c>
      <c r="D11" s="28">
        <f>D8*D9</f>
        <v>210540</v>
      </c>
      <c r="E11" s="51"/>
      <c r="F11" s="2" t="s">
        <v>16</v>
      </c>
      <c r="K11" s="4"/>
      <c r="L11" s="4"/>
      <c r="M11" s="4"/>
    </row>
    <row r="12" spans="1:14" x14ac:dyDescent="0.25">
      <c r="A12" s="27"/>
      <c r="B12" s="27"/>
      <c r="C12" s="28"/>
      <c r="D12" s="28"/>
      <c r="E12" s="51"/>
      <c r="F12" t="s">
        <v>20</v>
      </c>
      <c r="H12" s="6"/>
      <c r="I12" s="6"/>
      <c r="J12" s="6"/>
      <c r="K12" s="4"/>
      <c r="L12" s="4"/>
      <c r="M12" s="4"/>
    </row>
    <row r="13" spans="1:14" x14ac:dyDescent="0.25">
      <c r="A13" s="27" t="s">
        <v>2</v>
      </c>
      <c r="B13" s="27"/>
      <c r="C13" s="27">
        <f>100-10</f>
        <v>90</v>
      </c>
      <c r="D13" s="27">
        <f>100-10</f>
        <v>90</v>
      </c>
      <c r="E13" s="52"/>
      <c r="F13" t="s">
        <v>22</v>
      </c>
      <c r="H13" s="6"/>
      <c r="I13" s="6"/>
      <c r="J13" s="7"/>
      <c r="K13" s="4"/>
      <c r="L13" s="4"/>
      <c r="M13" s="4"/>
    </row>
    <row r="14" spans="1:14" ht="16.5" x14ac:dyDescent="0.3">
      <c r="A14" s="29" t="s">
        <v>49</v>
      </c>
      <c r="B14" s="27"/>
      <c r="C14" s="30">
        <f>C13*C6/60</f>
        <v>18</v>
      </c>
      <c r="D14" s="30">
        <f>D13*D6/60</f>
        <v>18</v>
      </c>
      <c r="E14" s="53"/>
      <c r="H14" s="6"/>
      <c r="I14" s="6"/>
      <c r="J14" s="7"/>
      <c r="K14" s="4"/>
      <c r="L14" s="4"/>
      <c r="M14" s="4"/>
    </row>
    <row r="15" spans="1:14" x14ac:dyDescent="0.25">
      <c r="A15" s="27"/>
      <c r="B15" s="27"/>
      <c r="C15" s="31">
        <v>0.18</v>
      </c>
      <c r="D15" s="31">
        <v>0.18</v>
      </c>
      <c r="E15" s="54"/>
      <c r="I15" s="6"/>
      <c r="J15" s="5"/>
      <c r="K15" s="77"/>
      <c r="L15" s="77"/>
      <c r="M15" s="77"/>
    </row>
    <row r="16" spans="1:14" x14ac:dyDescent="0.25">
      <c r="A16" s="24" t="s">
        <v>3</v>
      </c>
      <c r="B16" s="24"/>
      <c r="C16" s="32">
        <f>ROUND(C11*C15,0)</f>
        <v>25423</v>
      </c>
      <c r="D16" s="32">
        <f>ROUND(D11*D15,0)</f>
        <v>37897</v>
      </c>
      <c r="E16" s="55"/>
      <c r="F16" s="2"/>
      <c r="G16" s="2"/>
    </row>
    <row r="17" spans="1:23" x14ac:dyDescent="0.25">
      <c r="A17" s="33" t="s">
        <v>12</v>
      </c>
      <c r="B17" s="33"/>
      <c r="C17" s="33"/>
      <c r="D17" s="33"/>
      <c r="E17" s="56"/>
      <c r="G17" s="1"/>
    </row>
    <row r="18" spans="1:23" x14ac:dyDescent="0.25">
      <c r="A18" s="34" t="s">
        <v>26</v>
      </c>
      <c r="B18" s="34"/>
      <c r="C18" s="35">
        <f>J7</f>
        <v>139900</v>
      </c>
      <c r="D18" s="35">
        <f>J7</f>
        <v>139900</v>
      </c>
      <c r="E18" s="57"/>
    </row>
    <row r="19" spans="1:23" x14ac:dyDescent="0.25">
      <c r="A19" s="67" t="s">
        <v>41</v>
      </c>
      <c r="B19" s="67"/>
      <c r="C19" s="68">
        <f>C18*70%</f>
        <v>97930</v>
      </c>
      <c r="D19" s="36"/>
      <c r="E19" s="58"/>
    </row>
    <row r="20" spans="1:23" x14ac:dyDescent="0.25">
      <c r="A20" s="37" t="s">
        <v>29</v>
      </c>
      <c r="B20" s="37"/>
      <c r="C20" s="38">
        <f>C19*C8</f>
        <v>2514842.4</v>
      </c>
      <c r="D20" s="38">
        <f>D18*D8</f>
        <v>5355372</v>
      </c>
      <c r="E20" s="59"/>
      <c r="F20" t="s">
        <v>35</v>
      </c>
    </row>
    <row r="21" spans="1:23" x14ac:dyDescent="0.25">
      <c r="A21" s="39"/>
      <c r="B21" s="39"/>
      <c r="C21" s="40"/>
      <c r="D21" s="40"/>
      <c r="E21" s="60"/>
      <c r="F21" t="s">
        <v>24</v>
      </c>
    </row>
    <row r="22" spans="1:23" s="20" customFormat="1" x14ac:dyDescent="0.25">
      <c r="A22" s="41" t="s">
        <v>4</v>
      </c>
      <c r="B22" s="41"/>
      <c r="C22" s="42">
        <f>C20-C16</f>
        <v>2489419.4</v>
      </c>
      <c r="D22" s="42">
        <f>D20-D16</f>
        <v>5317475</v>
      </c>
      <c r="E22" s="61"/>
      <c r="F22" s="20" t="s">
        <v>21</v>
      </c>
      <c r="G22" s="21">
        <f>C22*1%</f>
        <v>24894.194</v>
      </c>
      <c r="H22" s="21">
        <f>D22*1%</f>
        <v>53174.75</v>
      </c>
      <c r="I22" s="22" t="s">
        <v>36</v>
      </c>
    </row>
    <row r="23" spans="1:23" x14ac:dyDescent="0.25">
      <c r="A23" s="37" t="s">
        <v>47</v>
      </c>
      <c r="B23" s="37"/>
      <c r="C23" s="72">
        <f>ROUND(C22*10%,0)</f>
        <v>248942</v>
      </c>
      <c r="D23" s="72">
        <f>ROUND(D22*10%,0)</f>
        <v>531748</v>
      </c>
      <c r="E23" s="73"/>
      <c r="F23" t="s">
        <v>25</v>
      </c>
      <c r="G23" s="8">
        <f>C22*10%</f>
        <v>248941.94</v>
      </c>
      <c r="H23" s="2">
        <f>D22*10%</f>
        <v>531747.5</v>
      </c>
      <c r="I23" s="2"/>
    </row>
    <row r="24" spans="1:23" x14ac:dyDescent="0.25">
      <c r="A24" s="81" t="s">
        <v>5</v>
      </c>
      <c r="B24" s="81"/>
      <c r="C24" s="82">
        <v>20000</v>
      </c>
      <c r="D24" s="43">
        <v>20000</v>
      </c>
      <c r="E24" s="62"/>
      <c r="G24" s="2" t="s">
        <v>32</v>
      </c>
      <c r="H24" t="s">
        <v>37</v>
      </c>
      <c r="I24" s="1"/>
      <c r="M24" s="1"/>
    </row>
    <row r="25" spans="1:23" x14ac:dyDescent="0.25">
      <c r="A25" s="81" t="s">
        <v>6</v>
      </c>
      <c r="B25" s="81"/>
      <c r="C25" s="83">
        <f>C22+C23+C24</f>
        <v>2758361.4</v>
      </c>
      <c r="D25" s="28">
        <f>D22+D23+D24</f>
        <v>5869223</v>
      </c>
      <c r="E25" s="51"/>
      <c r="L25" s="1"/>
    </row>
    <row r="26" spans="1:23" x14ac:dyDescent="0.25">
      <c r="A26" s="81" t="s">
        <v>38</v>
      </c>
      <c r="B26" s="81" t="s">
        <v>39</v>
      </c>
      <c r="C26" s="84">
        <f>ROUND(C25,0)</f>
        <v>2758361</v>
      </c>
      <c r="D26" s="74">
        <f>ROUND(D25,0)</f>
        <v>5869223</v>
      </c>
      <c r="E26" s="51" t="s">
        <v>44</v>
      </c>
      <c r="L26" s="8"/>
    </row>
    <row r="27" spans="1:23" x14ac:dyDescent="0.25">
      <c r="A27" s="36" t="s">
        <v>40</v>
      </c>
      <c r="B27" s="85">
        <v>348</v>
      </c>
      <c r="C27" s="83">
        <f>ROUND(C26*B27/100,0)</f>
        <v>9599096</v>
      </c>
      <c r="D27" s="28">
        <f>ROUND(D26*F27/100,0)</f>
        <v>19427128</v>
      </c>
      <c r="E27" s="51" t="s">
        <v>45</v>
      </c>
      <c r="F27">
        <v>331</v>
      </c>
      <c r="G27" s="2"/>
      <c r="L27" s="2"/>
    </row>
    <row r="28" spans="1:23" s="10" customFormat="1" x14ac:dyDescent="0.25">
      <c r="A28" s="85" t="s">
        <v>7</v>
      </c>
      <c r="B28" s="86"/>
      <c r="C28" s="87">
        <f>ROUND(C27,0)</f>
        <v>9599096</v>
      </c>
      <c r="D28" s="44">
        <f>ROUND(D27,0)</f>
        <v>19427128</v>
      </c>
      <c r="E28" s="63"/>
    </row>
    <row r="29" spans="1:23" x14ac:dyDescent="0.25">
      <c r="A29" s="36"/>
      <c r="B29" s="36"/>
      <c r="C29" s="36"/>
      <c r="D29" s="18"/>
      <c r="E29" s="64"/>
      <c r="W29">
        <f>32.91+37.7</f>
        <v>70.61</v>
      </c>
    </row>
    <row r="30" spans="1:23" x14ac:dyDescent="0.25">
      <c r="A30" s="36"/>
      <c r="B30" s="36"/>
      <c r="C30" s="36"/>
      <c r="D30" s="18"/>
      <c r="E30" s="64"/>
    </row>
    <row r="31" spans="1:23" x14ac:dyDescent="0.25">
      <c r="A31" s="88"/>
      <c r="B31" s="88"/>
      <c r="C31" s="88"/>
    </row>
    <row r="32" spans="1:23" ht="24.95" customHeight="1" x14ac:dyDescent="0.3">
      <c r="A32" s="88"/>
      <c r="B32" s="88"/>
      <c r="C32" s="89"/>
      <c r="D32" s="19"/>
      <c r="E32" s="65"/>
    </row>
    <row r="33" spans="3:5" ht="24.95" customHeight="1" x14ac:dyDescent="0.35">
      <c r="C33" s="45"/>
      <c r="D33" s="45"/>
      <c r="E33" s="66"/>
    </row>
    <row r="34" spans="3:5" ht="24.95" customHeight="1" x14ac:dyDescent="0.35">
      <c r="C34" s="45"/>
      <c r="D34" s="45"/>
      <c r="E34" s="66"/>
    </row>
    <row r="35" spans="3:5" ht="24.95" customHeight="1" x14ac:dyDescent="0.35">
      <c r="C35" s="45"/>
      <c r="D35" s="45"/>
      <c r="E35" s="66"/>
    </row>
    <row r="36" spans="3:5" ht="24.95" customHeight="1" x14ac:dyDescent="0.35">
      <c r="C36" s="45"/>
      <c r="D36" s="45"/>
      <c r="E36" s="66"/>
    </row>
    <row r="37" spans="3:5" ht="24.95" customHeight="1" x14ac:dyDescent="0.35">
      <c r="C37" s="45"/>
      <c r="D37" s="45"/>
      <c r="E37" s="66"/>
    </row>
    <row r="38" spans="3:5" ht="24.95" customHeight="1" x14ac:dyDescent="0.25"/>
    <row r="39" spans="3:5" ht="24.95" customHeight="1" x14ac:dyDescent="0.25"/>
  </sheetData>
  <mergeCells count="6">
    <mergeCell ref="A2:B2"/>
    <mergeCell ref="A7:A8"/>
    <mergeCell ref="K15:M15"/>
    <mergeCell ref="M4:N4"/>
    <mergeCell ref="F1:I1"/>
    <mergeCell ref="A1:B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72310-EFDE-4740-A5AC-F09C5C32B9F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0" zoomScaleNormal="100" workbookViewId="0">
      <selection activeCell="B43" sqref="B4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CC80-95B4-4764-BA8B-365A649857F7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34" workbookViewId="0">
      <selection activeCell="K36" sqref="K3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 1</vt:lpstr>
      <vt:lpstr>Sheet2</vt:lpstr>
      <vt:lpstr>2001</vt:lpstr>
      <vt:lpstr>First floor</vt:lpstr>
      <vt:lpstr>Basement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2023-10-28T11:31:06Z</dcterms:modified>
</cp:coreProperties>
</file>