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September &amp; October - 2023  Rate Verification\"/>
    </mc:Choice>
  </mc:AlternateContent>
  <xr:revisionPtr revIDLastSave="0" documentId="13_ncr:1_{4A37F057-8B12-4156-B9ED-F50DA7F5EE93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8" i="4" l="1"/>
  <c r="Q18" i="4" s="1"/>
  <c r="P17" i="4"/>
  <c r="Q17" i="4" s="1"/>
  <c r="P16" i="4"/>
  <c r="Q16" i="4" s="1"/>
  <c r="P15" i="4"/>
  <c r="Q15" i="4" s="1"/>
  <c r="P14" i="4"/>
  <c r="Q14" i="4" s="1"/>
  <c r="Q9" i="4"/>
  <c r="P8" i="4"/>
  <c r="P7" i="4"/>
  <c r="P6" i="4"/>
  <c r="P5" i="4"/>
  <c r="P4" i="4"/>
  <c r="P11" i="4" l="1"/>
  <c r="P10" i="4"/>
  <c r="S31" i="4" l="1"/>
  <c r="B18" i="4" l="1"/>
  <c r="C18" i="4" s="1"/>
  <c r="D18" i="4" s="1"/>
  <c r="J18" i="4"/>
  <c r="I18" i="4"/>
  <c r="E18" i="4"/>
  <c r="A18" i="4"/>
  <c r="H18" i="4" l="1"/>
  <c r="F18" i="4"/>
  <c r="G18" i="4"/>
  <c r="S49" i="4"/>
  <c r="S35" i="4"/>
  <c r="S30" i="4"/>
  <c r="S29" i="4"/>
  <c r="S38" i="4" s="1"/>
  <c r="S32" i="4" l="1"/>
  <c r="S36" i="4"/>
  <c r="S37" i="4" s="1"/>
  <c r="S40" i="4" s="1"/>
  <c r="S43" i="4" s="1"/>
  <c r="S45" i="4" l="1"/>
  <c r="S47" i="4" s="1"/>
  <c r="S51" i="4"/>
  <c r="S46" i="4" l="1"/>
  <c r="P13" i="4"/>
  <c r="P12" i="4"/>
  <c r="Q12" i="4" s="1"/>
  <c r="J15" i="4" l="1"/>
  <c r="I15" i="4"/>
  <c r="E15" i="4"/>
  <c r="J14" i="4"/>
  <c r="I14" i="4"/>
  <c r="E14" i="4"/>
  <c r="J13" i="4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17" i="4" l="1"/>
  <c r="I17" i="4"/>
  <c r="E17" i="4"/>
  <c r="A17" i="4"/>
  <c r="J16" i="4"/>
  <c r="I16" i="4"/>
  <c r="E16" i="4"/>
  <c r="A16" i="4"/>
  <c r="A15" i="4"/>
  <c r="B14" i="4"/>
  <c r="C14" i="4" s="1"/>
  <c r="A14" i="4"/>
  <c r="B13" i="4"/>
  <c r="C13" i="4" s="1"/>
  <c r="A13" i="4"/>
  <c r="B12" i="4"/>
  <c r="C12" i="4" s="1"/>
  <c r="A12" i="4"/>
  <c r="B11" i="4"/>
  <c r="C11" i="4" s="1"/>
  <c r="A11" i="4"/>
  <c r="B10" i="4"/>
  <c r="C10" i="4" s="1"/>
  <c r="A10" i="4"/>
  <c r="A9" i="4"/>
  <c r="B8" i="4"/>
  <c r="C8" i="4" s="1"/>
  <c r="A8" i="4"/>
  <c r="B7" i="4"/>
  <c r="C7" i="4" s="1"/>
  <c r="A7" i="4"/>
  <c r="B6" i="4"/>
  <c r="C6" i="4" s="1"/>
  <c r="A6" i="4"/>
  <c r="B5" i="4"/>
  <c r="C5" i="4" s="1"/>
  <c r="A5" i="4"/>
  <c r="B4" i="4"/>
  <c r="C4" i="4" s="1"/>
  <c r="A4" i="4"/>
  <c r="G7" i="4" l="1"/>
  <c r="F10" i="4"/>
  <c r="F11" i="4"/>
  <c r="F12" i="4"/>
  <c r="F13" i="4"/>
  <c r="F14" i="4"/>
  <c r="F5" i="4"/>
  <c r="F6" i="4"/>
  <c r="F7" i="4"/>
  <c r="F8" i="4"/>
  <c r="F4" i="4"/>
  <c r="B15" i="4"/>
  <c r="C15" i="4" s="1"/>
  <c r="B16" i="4"/>
  <c r="C16" i="4" s="1"/>
  <c r="B17" i="4"/>
  <c r="C17" i="4" s="1"/>
  <c r="B9" i="4"/>
  <c r="C9" i="4" s="1"/>
  <c r="F16" i="4" l="1"/>
  <c r="F15" i="4"/>
  <c r="D7" i="4"/>
  <c r="H7" i="4" s="1"/>
  <c r="D12" i="4"/>
  <c r="H12" i="4" s="1"/>
  <c r="G12" i="4"/>
  <c r="D11" i="4"/>
  <c r="H11" i="4" s="1"/>
  <c r="G11" i="4"/>
  <c r="D14" i="4"/>
  <c r="H14" i="4" s="1"/>
  <c r="G14" i="4"/>
  <c r="F9" i="4"/>
  <c r="D5" i="4"/>
  <c r="H5" i="4" s="1"/>
  <c r="G5" i="4"/>
  <c r="D13" i="4"/>
  <c r="H13" i="4" s="1"/>
  <c r="G13" i="4"/>
  <c r="D4" i="4"/>
  <c r="H4" i="4" s="1"/>
  <c r="G4" i="4"/>
  <c r="D6" i="4"/>
  <c r="H6" i="4" s="1"/>
  <c r="G6" i="4"/>
  <c r="D8" i="4"/>
  <c r="H8" i="4" s="1"/>
  <c r="G8" i="4"/>
  <c r="D10" i="4"/>
  <c r="H10" i="4" s="1"/>
  <c r="G10" i="4"/>
  <c r="D17" i="4"/>
  <c r="H17" i="4" s="1"/>
  <c r="G17" i="4"/>
  <c r="F17" i="4"/>
  <c r="D16" i="4"/>
  <c r="H16" i="4" s="1"/>
  <c r="G16" i="4"/>
  <c r="D15" i="4" l="1"/>
  <c r="H15" i="4" s="1"/>
  <c r="G15" i="4"/>
  <c r="D9" i="4"/>
  <c r="H9" i="4" s="1"/>
  <c r="G9" i="4"/>
</calcChain>
</file>

<file path=xl/sharedStrings.xml><?xml version="1.0" encoding="utf-8"?>
<sst xmlns="http://schemas.openxmlformats.org/spreadsheetml/2006/main" count="49" uniqueCount="45">
  <si>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</si>
  <si>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</si>
  <si>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</si>
  <si>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</si>
  <si>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</si>
  <si>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</si>
  <si>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</si>
  <si>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</si>
  <si>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</si>
  <si>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</si>
  <si>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</si>
  <si>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</si>
  <si>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</si>
  <si>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</si>
  <si>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</si>
  <si>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</si>
  <si>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</si>
  <si>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</si>
  <si>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</si>
  <si>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</si>
  <si>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</si>
  <si>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</si>
  <si>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</si>
  <si>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</si>
  <si>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</si>
  <si>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</si>
  <si>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</si>
  <si>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</si>
  <si>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</si>
  <si>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</si>
  <si>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</si>
  <si>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Total FMV including parking</t>
  </si>
  <si>
    <t>SQ.FT</t>
  </si>
  <si>
    <t>Depreciation (100-10)X60/60</t>
  </si>
  <si>
    <t>rate on Carpet</t>
  </si>
  <si>
    <t>Car parking</t>
  </si>
  <si>
    <t>BOB - Powai Lake Branch</t>
  </si>
  <si>
    <t>Fat no 1806 Emerald Isle Powai Mumbai</t>
  </si>
  <si>
    <t>Flat No. 1806</t>
  </si>
  <si>
    <t>Carpet-Flat No. 1806</t>
  </si>
  <si>
    <t xml:space="preserve">CTS No. 117 A &amp;  117 B village </t>
  </si>
  <si>
    <t xml:space="preserve">Index-II value </t>
  </si>
  <si>
    <t>16.07.2021</t>
  </si>
  <si>
    <t xml:space="preserve">as per RERA </t>
  </si>
  <si>
    <t xml:space="preserve"> as per index-II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</si>
</sst>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2" fontId="2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wrapText="1"/>
    </xf>
    <xf numFmtId="0" fontId="7" fillId="0" borderId="0" xfId="0" applyFont="1" applyBorder="1"/>
    <xf numFmtId="0" fontId="8" fillId="0" borderId="0" xfId="0" applyFont="1" applyBorder="1"/>
    <xf numFmtId="0" fontId="8" fillId="2" borderId="0" xfId="0" applyFont="1" applyFill="1" applyBorder="1"/>
    <xf numFmtId="9" fontId="7" fillId="0" borderId="0" xfId="0" applyNumberFormat="1" applyFont="1" applyBorder="1"/>
    <xf numFmtId="10" fontId="8" fillId="0" borderId="0" xfId="0" applyNumberFormat="1" applyFont="1" applyBorder="1"/>
    <xf numFmtId="0" fontId="2" fillId="0" borderId="0" xfId="0" applyFont="1" applyBorder="1"/>
    <xf numFmtId="0" fontId="0" fillId="0" borderId="0" xfId="0" applyBorder="1"/>
    <xf numFmtId="43" fontId="6" fillId="0" borderId="0" xfId="0" applyNumberFormat="1" applyFont="1" applyBorder="1"/>
    <xf numFmtId="0" fontId="6" fillId="0" borderId="0" xfId="0" applyFont="1" applyBorder="1"/>
    <xf numFmtId="0" fontId="6" fillId="0" borderId="5" xfId="0" applyFont="1" applyBorder="1"/>
    <xf numFmtId="0" fontId="2" fillId="0" borderId="5" xfId="0" applyFont="1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0" fontId="0" fillId="0" borderId="5" xfId="0" applyFill="1" applyBorder="1"/>
    <xf numFmtId="43" fontId="7" fillId="0" borderId="0" xfId="1" applyFont="1" applyFill="1" applyBorder="1"/>
    <xf numFmtId="0" fontId="7" fillId="0" borderId="0" xfId="0" applyFont="1" applyFill="1" applyBorder="1"/>
    <xf numFmtId="0" fontId="9" fillId="0" borderId="1" xfId="0" applyFont="1" applyFill="1" applyBorder="1"/>
    <xf numFmtId="0" fontId="9" fillId="0" borderId="2" xfId="0" applyFont="1" applyFill="1" applyBorder="1"/>
    <xf numFmtId="0" fontId="2" fillId="0" borderId="6" xfId="0" applyFont="1" applyBorder="1"/>
    <xf numFmtId="0" fontId="9" fillId="0" borderId="2" xfId="0" applyFont="1" applyBorder="1"/>
    <xf numFmtId="0" fontId="9" fillId="0" borderId="4" xfId="0" applyFont="1" applyBorder="1"/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6" fillId="0" borderId="2" xfId="0" applyFont="1" applyBorder="1" applyAlignment="1">
      <alignment horizontal="center"/>
    </xf>
    <xf numFmtId="43" fontId="2" fillId="0" borderId="0" xfId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0" fontId="2" fillId="0" borderId="0" xfId="0" applyNumberFormat="1" applyFont="1" applyBorder="1" applyAlignment="1">
      <alignment horizontal="center"/>
    </xf>
    <xf numFmtId="43" fontId="2" fillId="0" borderId="0" xfId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43" fontId="2" fillId="0" borderId="0" xfId="0" applyNumberFormat="1" applyFont="1" applyBorder="1" applyAlignment="1">
      <alignment horizontal="center"/>
    </xf>
    <xf numFmtId="43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2" fontId="1" fillId="2" borderId="0" xfId="0" applyNumberFormat="1" applyFont="1" applyFill="1"/>
    <xf numFmtId="0" fontId="0" fillId="2" borderId="0" xfId="0" applyFill="1" applyAlignment="1">
      <alignment horizontal="center"/>
    </xf>
    <xf numFmtId="2" fontId="0" fillId="0" borderId="0" xfId="0" applyNumberFormat="1" applyFill="1"/>
    <xf numFmtId="4" fontId="0" fillId="0" borderId="0" xfId="0" applyNumberFormat="1" applyFill="1"/>
    <xf numFmtId="2" fontId="0" fillId="2" borderId="0" xfId="0" applyNumberFormat="1" applyFill="1"/>
    <xf numFmtId="4" fontId="0" fillId="2" borderId="0" xfId="0" applyNumberFormat="1" applyFill="1"/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3" fillId="0" borderId="8" xfId="0" applyFont="1" applyBorder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right"/>
    </xf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263964</xdr:colOff>
      <xdr:row>24</xdr:row>
      <xdr:rowOff>296333</xdr:rowOff>
    </xdr:from>
    <xdr:to>
      <xdr:col>15</xdr:col>
      <xdr:colOff>376126</xdr:colOff>
      <xdr:row>47</xdr:row>
      <xdr:rowOff>21166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2994DD-AAD2-432F-B94E-A11FE3524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964" y="5513916"/>
          <a:ext cx="8472995" cy="48471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525820</xdr:colOff>
      <xdr:row>42</xdr:row>
      <xdr:rowOff>96316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4D26EE-F3E3-4BBA-BC5F-D8B980F45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937020" cy="7640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16</xdr:col>
      <xdr:colOff>306119</xdr:colOff>
      <xdr:row>51</xdr:row>
      <xdr:rowOff>77460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7B31CC-75B0-4082-A685-6E215522D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62000"/>
          <a:ext cx="9450119" cy="9030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58434</xdr:colOff>
      <xdr:row>47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EE9371-3550-45F3-AC20-E4D250599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02434" cy="8811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25</xdr:col>
      <xdr:colOff>144852</xdr:colOff>
      <xdr:row>49</xdr:row>
      <xdr:rowOff>86940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92135E-FD5C-4BC5-AD82-F53D77190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4165652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95250</xdr:rowOff>
    </xdr:from>
    <xdr:to>
      <xdr:col>20</xdr:col>
      <xdr:colOff>573243</xdr:colOff>
      <xdr:row>47</xdr:row>
      <xdr:rowOff>106026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5F736A-6B84-414B-8307-93C90BF4B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95250"/>
          <a:ext cx="12489018" cy="8964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-1</xdr:colOff>
      <xdr:row>1</xdr:row>
      <xdr:rowOff>0</xdr:rowOff>
    </xdr:from>
    <xdr:to>
      <xdr:col>27</xdr:col>
      <xdr:colOff>428624</xdr:colOff>
      <xdr:row>47</xdr:row>
      <xdr:rowOff>173037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314719-ECE7-4317-BE06-7D6C4F864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4437" y="190500"/>
          <a:ext cx="15609093" cy="89360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52"/>
  <sheetViews>
    <sheetView tabSelected="1" topLeftCell="A19" zoomScale="90" zoomScaleNormal="90" workbookViewId="0">
      <selection activeCell="Y46" sqref="Y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7.85546875" style="12" customWidth="1"/>
    <col min="18" max="18" width="16" customWidth="1"/>
    <col min="19" max="19" width="15" style="72" customWidth="1"/>
    <col min="20" max="20" width="14.42578125" customWidth="1"/>
    <col min="21" max="21" width="6.85546875" customWidth="1"/>
    <col min="23" max="23" width="14" customWidth="1"/>
    <col min="24" max="24" width="14.28515625" customWidth="1"/>
    <col min="25" max="25" width="12.85546875" customWidth="1"/>
  </cols>
  <sheetData>
    <row r="1" spans="1:4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1" t="s">
        <v>6</v>
      </c>
      <c r="R1" s="1" t="s">
        <v>1</v>
      </c>
      <c r="S1" s="72" t="s">
        <v>3</v>
      </c>
      <c r="T1"/>
      <c r="U1"/>
      <c r="V1"/>
      <c r="W1"/>
    </row>
    <row r="2" spans="1:49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Q2" s="11"/>
      <c r="S2" s="72"/>
      <c r="T2"/>
      <c r="U2"/>
      <c r="V2"/>
      <c r="W2"/>
    </row>
    <row r="3" spans="1:49" s="1" customFormat="1" ht="15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Q3" s="82" t="s">
        <v>14</v>
      </c>
      <c r="R3" s="82"/>
      <c r="S3" s="72"/>
      <c r="T3"/>
      <c r="U3"/>
      <c r="V3"/>
      <c r="W3"/>
    </row>
    <row r="4" spans="1:49" s="21" customFormat="1" x14ac:dyDescent="0.25">
      <c r="A4" s="22">
        <f t="shared" ref="A4:A17" si="0">N4</f>
        <v>0</v>
      </c>
      <c r="B4" s="22">
        <f t="shared" ref="B4:B17" si="1">Q4</f>
        <v>990</v>
      </c>
      <c r="C4" s="22">
        <f>B4*1.2</f>
        <v>1188</v>
      </c>
      <c r="D4" s="22">
        <f t="shared" ref="D4:D15" si="2">C4*1.2</f>
        <v>1425.6</v>
      </c>
      <c r="E4" s="23">
        <f t="shared" ref="E4:E15" si="3">R4</f>
        <v>37400000</v>
      </c>
      <c r="F4" s="22">
        <f t="shared" ref="F4:F15" si="4">ROUND((E4/B4),0)</f>
        <v>37778</v>
      </c>
      <c r="G4" s="22">
        <f t="shared" ref="G4:G15" si="5">ROUND((E4/C4),0)</f>
        <v>31481</v>
      </c>
      <c r="H4" s="22">
        <f t="shared" ref="H4:H15" si="6">ROUND((E4/D4),0)</f>
        <v>26235</v>
      </c>
      <c r="I4" s="24" t="e">
        <f>#REF!</f>
        <v>#REF!</v>
      </c>
      <c r="J4" s="22">
        <f t="shared" ref="J4:J15" si="7">S4</f>
        <v>0</v>
      </c>
      <c r="O4" s="21">
        <v>0</v>
      </c>
      <c r="P4" s="21">
        <f t="shared" ref="P4:P9" si="8">O4/1.2</f>
        <v>0</v>
      </c>
      <c r="Q4" s="77">
        <v>990</v>
      </c>
      <c r="R4" s="78">
        <v>37400000</v>
      </c>
      <c r="S4" s="58"/>
    </row>
    <row r="5" spans="1:49" s="21" customFormat="1" x14ac:dyDescent="0.25">
      <c r="A5" s="22">
        <f t="shared" si="0"/>
        <v>0</v>
      </c>
      <c r="B5" s="22">
        <f t="shared" si="1"/>
        <v>997</v>
      </c>
      <c r="C5" s="22">
        <f t="shared" ref="C5:C17" si="9">B5*1.2</f>
        <v>1196.3999999999999</v>
      </c>
      <c r="D5" s="22">
        <f t="shared" si="2"/>
        <v>1435.6799999999998</v>
      </c>
      <c r="E5" s="23">
        <f t="shared" si="3"/>
        <v>36000000</v>
      </c>
      <c r="F5" s="22">
        <f t="shared" si="4"/>
        <v>36108</v>
      </c>
      <c r="G5" s="22">
        <f t="shared" si="5"/>
        <v>30090</v>
      </c>
      <c r="H5" s="22">
        <f t="shared" si="6"/>
        <v>25075</v>
      </c>
      <c r="I5" s="24" t="e">
        <f>#REF!</f>
        <v>#REF!</v>
      </c>
      <c r="J5" s="22">
        <f t="shared" si="7"/>
        <v>0</v>
      </c>
      <c r="O5" s="21">
        <v>0</v>
      </c>
      <c r="P5" s="21">
        <f t="shared" si="8"/>
        <v>0</v>
      </c>
      <c r="Q5" s="77">
        <v>997</v>
      </c>
      <c r="R5" s="78">
        <v>36000000</v>
      </c>
      <c r="S5" s="58"/>
    </row>
    <row r="6" spans="1:49" x14ac:dyDescent="0.25">
      <c r="A6" s="4">
        <f t="shared" si="0"/>
        <v>0</v>
      </c>
      <c r="B6" s="4">
        <f t="shared" si="1"/>
        <v>788</v>
      </c>
      <c r="C6" s="4">
        <f t="shared" si="9"/>
        <v>945.59999999999991</v>
      </c>
      <c r="D6" s="4">
        <f t="shared" si="2"/>
        <v>1134.7199999999998</v>
      </c>
      <c r="E6" s="5">
        <f t="shared" si="3"/>
        <v>28900000</v>
      </c>
      <c r="F6" s="9">
        <f t="shared" si="4"/>
        <v>36675</v>
      </c>
      <c r="G6" s="9">
        <f t="shared" si="5"/>
        <v>30563</v>
      </c>
      <c r="H6" s="9">
        <f t="shared" si="6"/>
        <v>25469</v>
      </c>
      <c r="I6" s="14" t="e">
        <f>#REF!</f>
        <v>#REF!</v>
      </c>
      <c r="J6" s="4">
        <f t="shared" si="7"/>
        <v>0</v>
      </c>
      <c r="O6" s="21">
        <v>0</v>
      </c>
      <c r="P6" s="21">
        <f t="shared" si="8"/>
        <v>0</v>
      </c>
      <c r="Q6" s="77">
        <v>788</v>
      </c>
      <c r="R6" s="78">
        <v>28900000</v>
      </c>
    </row>
    <row r="7" spans="1:49" s="21" customFormat="1" x14ac:dyDescent="0.25">
      <c r="A7" s="22">
        <f t="shared" si="0"/>
        <v>0</v>
      </c>
      <c r="B7" s="22">
        <f>Q7</f>
        <v>1000</v>
      </c>
      <c r="C7" s="22">
        <f t="shared" si="9"/>
        <v>1200</v>
      </c>
      <c r="D7" s="22">
        <f t="shared" si="2"/>
        <v>1440</v>
      </c>
      <c r="E7" s="23">
        <f>R7</f>
        <v>33000000</v>
      </c>
      <c r="F7" s="22">
        <f t="shared" si="4"/>
        <v>33000</v>
      </c>
      <c r="G7" s="22">
        <f t="shared" si="5"/>
        <v>27500</v>
      </c>
      <c r="H7" s="22">
        <f t="shared" si="6"/>
        <v>22917</v>
      </c>
      <c r="I7" s="24" t="e">
        <f>#REF!</f>
        <v>#REF!</v>
      </c>
      <c r="J7" s="22">
        <f t="shared" si="7"/>
        <v>0</v>
      </c>
      <c r="O7" s="21">
        <v>0</v>
      </c>
      <c r="P7" s="21">
        <f t="shared" si="8"/>
        <v>0</v>
      </c>
      <c r="Q7" s="77">
        <v>1000</v>
      </c>
      <c r="R7" s="78">
        <v>33000000</v>
      </c>
      <c r="S7" s="72"/>
      <c r="T7"/>
      <c r="U7"/>
      <c r="V7"/>
      <c r="W7"/>
    </row>
    <row r="8" spans="1:49" s="21" customFormat="1" x14ac:dyDescent="0.25">
      <c r="A8" s="22">
        <f t="shared" si="0"/>
        <v>0</v>
      </c>
      <c r="B8" s="22">
        <f>Q8</f>
        <v>993</v>
      </c>
      <c r="C8" s="22">
        <f t="shared" si="9"/>
        <v>1191.5999999999999</v>
      </c>
      <c r="D8" s="22">
        <f t="shared" si="2"/>
        <v>1429.9199999999998</v>
      </c>
      <c r="E8" s="23">
        <f>R8</f>
        <v>35000000</v>
      </c>
      <c r="F8" s="22">
        <f t="shared" si="4"/>
        <v>35247</v>
      </c>
      <c r="G8" s="22">
        <f t="shared" si="5"/>
        <v>29372</v>
      </c>
      <c r="H8" s="22">
        <f t="shared" si="6"/>
        <v>24477</v>
      </c>
      <c r="I8" s="24" t="e">
        <f>#REF!</f>
        <v>#REF!</v>
      </c>
      <c r="J8" s="22">
        <f t="shared" si="7"/>
        <v>0</v>
      </c>
      <c r="O8" s="21">
        <v>0</v>
      </c>
      <c r="P8" s="21">
        <f t="shared" si="8"/>
        <v>0</v>
      </c>
      <c r="Q8" s="77">
        <v>993</v>
      </c>
      <c r="R8" s="78">
        <v>35000000</v>
      </c>
      <c r="S8" s="58"/>
    </row>
    <row r="9" spans="1:49" s="21" customFormat="1" x14ac:dyDescent="0.25">
      <c r="A9" s="22">
        <f t="shared" si="0"/>
        <v>0</v>
      </c>
      <c r="B9" s="22">
        <f>Q9</f>
        <v>2666.666666666667</v>
      </c>
      <c r="C9" s="22">
        <f t="shared" si="9"/>
        <v>3200.0000000000005</v>
      </c>
      <c r="D9" s="22">
        <f t="shared" si="2"/>
        <v>3840.0000000000005</v>
      </c>
      <c r="E9" s="23">
        <f>R9</f>
        <v>75000000</v>
      </c>
      <c r="F9" s="22">
        <f t="shared" si="4"/>
        <v>28125</v>
      </c>
      <c r="G9" s="22">
        <f t="shared" si="5"/>
        <v>23438</v>
      </c>
      <c r="H9" s="22">
        <f t="shared" si="6"/>
        <v>19531</v>
      </c>
      <c r="I9" s="24" t="e">
        <f>#REF!</f>
        <v>#REF!</v>
      </c>
      <c r="J9" s="22">
        <f t="shared" si="7"/>
        <v>0</v>
      </c>
      <c r="O9" s="21">
        <v>0</v>
      </c>
      <c r="P9" s="21">
        <v>3200</v>
      </c>
      <c r="Q9" s="77">
        <f t="shared" ref="Q4:Q9" si="10">P9/1.2</f>
        <v>2666.666666666667</v>
      </c>
      <c r="R9" s="78">
        <v>75000000</v>
      </c>
      <c r="S9" s="58"/>
    </row>
    <row r="10" spans="1:49" s="10" customFormat="1" x14ac:dyDescent="0.25">
      <c r="A10" s="73">
        <f t="shared" si="0"/>
        <v>0</v>
      </c>
      <c r="B10" s="73">
        <f t="shared" si="1"/>
        <v>810</v>
      </c>
      <c r="C10" s="73">
        <f t="shared" si="9"/>
        <v>972</v>
      </c>
      <c r="D10" s="73">
        <f t="shared" si="2"/>
        <v>1166.3999999999999</v>
      </c>
      <c r="E10" s="74">
        <f t="shared" si="3"/>
        <v>27600000</v>
      </c>
      <c r="F10" s="73">
        <f t="shared" si="4"/>
        <v>34074</v>
      </c>
      <c r="G10" s="73">
        <f t="shared" si="5"/>
        <v>28395</v>
      </c>
      <c r="H10" s="73">
        <f t="shared" si="6"/>
        <v>23663</v>
      </c>
      <c r="I10" s="75" t="e">
        <f>#REF!</f>
        <v>#REF!</v>
      </c>
      <c r="J10" s="73">
        <f t="shared" si="7"/>
        <v>0</v>
      </c>
      <c r="O10" s="10">
        <v>0</v>
      </c>
      <c r="P10" s="10">
        <f t="shared" ref="P10:P11" si="11">O10/1.2</f>
        <v>0</v>
      </c>
      <c r="Q10" s="79">
        <v>810</v>
      </c>
      <c r="R10" s="80">
        <v>27600000</v>
      </c>
      <c r="S10" s="76"/>
    </row>
    <row r="11" spans="1:49" s="10" customFormat="1" x14ac:dyDescent="0.25">
      <c r="A11" s="73">
        <f t="shared" si="0"/>
        <v>0</v>
      </c>
      <c r="B11" s="73">
        <f t="shared" si="1"/>
        <v>993</v>
      </c>
      <c r="C11" s="73">
        <f t="shared" si="9"/>
        <v>1191.5999999999999</v>
      </c>
      <c r="D11" s="73">
        <f t="shared" si="2"/>
        <v>1429.9199999999998</v>
      </c>
      <c r="E11" s="74">
        <f t="shared" si="3"/>
        <v>33200000</v>
      </c>
      <c r="F11" s="73">
        <f t="shared" si="4"/>
        <v>33434</v>
      </c>
      <c r="G11" s="73">
        <f t="shared" si="5"/>
        <v>27862</v>
      </c>
      <c r="H11" s="73">
        <f t="shared" si="6"/>
        <v>23218</v>
      </c>
      <c r="I11" s="75" t="e">
        <f>#REF!</f>
        <v>#REF!</v>
      </c>
      <c r="J11" s="73">
        <f t="shared" si="7"/>
        <v>0</v>
      </c>
      <c r="O11" s="10">
        <v>0</v>
      </c>
      <c r="P11" s="10">
        <f t="shared" si="11"/>
        <v>0</v>
      </c>
      <c r="Q11" s="79">
        <v>993</v>
      </c>
      <c r="R11" s="80">
        <v>33200000</v>
      </c>
      <c r="S11" s="76"/>
    </row>
    <row r="12" spans="1:49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14" t="e">
        <f>#REF!</f>
        <v>#REF!</v>
      </c>
      <c r="J12" s="4">
        <f t="shared" si="7"/>
        <v>0</v>
      </c>
      <c r="O12">
        <v>0</v>
      </c>
      <c r="P12">
        <f t="shared" ref="P12:P18" si="12">O12/1.2</f>
        <v>0</v>
      </c>
      <c r="Q12" s="12">
        <f t="shared" ref="Q12" si="13">P12/1.2</f>
        <v>0</v>
      </c>
      <c r="R12" s="2">
        <v>0</v>
      </c>
    </row>
    <row r="13" spans="1:49" s="10" customFormat="1" ht="18.75" x14ac:dyDescent="0.3">
      <c r="A13" s="16">
        <f t="shared" si="0"/>
        <v>0</v>
      </c>
      <c r="B13" s="16" t="str">
        <f t="shared" si="1"/>
        <v>Index-II</v>
      </c>
      <c r="C13" s="16" t="e">
        <f t="shared" si="9"/>
        <v>#VALUE!</v>
      </c>
      <c r="D13" s="16" t="e">
        <f t="shared" si="2"/>
        <v>#VALUE!</v>
      </c>
      <c r="E13" s="17">
        <f t="shared" si="3"/>
        <v>0</v>
      </c>
      <c r="F13" s="16" t="e">
        <f t="shared" si="4"/>
        <v>#VALUE!</v>
      </c>
      <c r="G13" s="16" t="e">
        <f t="shared" si="5"/>
        <v>#VALUE!</v>
      </c>
      <c r="H13" s="16" t="e">
        <f t="shared" si="6"/>
        <v>#VALUE!</v>
      </c>
      <c r="I13" s="18" t="e">
        <f>#REF!</f>
        <v>#REF!</v>
      </c>
      <c r="J13" s="16">
        <f t="shared" si="7"/>
        <v>0</v>
      </c>
      <c r="K13" s="19"/>
      <c r="L13" s="19"/>
      <c r="M13" s="19"/>
      <c r="N13" s="19"/>
      <c r="O13" s="19">
        <v>0</v>
      </c>
      <c r="P13" s="19">
        <f t="shared" si="12"/>
        <v>0</v>
      </c>
      <c r="Q13" s="81" t="s">
        <v>13</v>
      </c>
      <c r="R13" s="81"/>
      <c r="S13" s="72"/>
      <c r="T13"/>
      <c r="U13"/>
      <c r="V13"/>
      <c r="W13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</row>
    <row r="14" spans="1:49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14" t="e">
        <f>#REF!</f>
        <v>#REF!</v>
      </c>
      <c r="J14" s="4">
        <f t="shared" si="7"/>
        <v>0</v>
      </c>
      <c r="O14" s="21">
        <v>0</v>
      </c>
      <c r="P14" s="21">
        <f t="shared" si="12"/>
        <v>0</v>
      </c>
      <c r="Q14" s="77">
        <f t="shared" ref="Q14:Q18" si="14">P14/1.2</f>
        <v>0</v>
      </c>
      <c r="R14" s="78">
        <v>0</v>
      </c>
    </row>
    <row r="15" spans="1:49" s="21" customFormat="1" x14ac:dyDescent="0.25">
      <c r="A15" s="22">
        <f t="shared" si="0"/>
        <v>0</v>
      </c>
      <c r="B15" s="22">
        <f t="shared" si="1"/>
        <v>0</v>
      </c>
      <c r="C15" s="22">
        <f t="shared" si="9"/>
        <v>0</v>
      </c>
      <c r="D15" s="22">
        <f t="shared" si="2"/>
        <v>0</v>
      </c>
      <c r="E15" s="23">
        <f t="shared" si="3"/>
        <v>0</v>
      </c>
      <c r="F15" s="22" t="e">
        <f t="shared" si="4"/>
        <v>#DIV/0!</v>
      </c>
      <c r="G15" s="22" t="e">
        <f t="shared" si="5"/>
        <v>#DIV/0!</v>
      </c>
      <c r="H15" s="22" t="e">
        <f t="shared" si="6"/>
        <v>#DIV/0!</v>
      </c>
      <c r="I15" s="24" t="e">
        <f>#REF!</f>
        <v>#REF!</v>
      </c>
      <c r="J15" s="22">
        <f t="shared" si="7"/>
        <v>0</v>
      </c>
      <c r="O15" s="21">
        <v>0</v>
      </c>
      <c r="P15" s="21">
        <f t="shared" si="12"/>
        <v>0</v>
      </c>
      <c r="Q15" s="77">
        <f t="shared" si="14"/>
        <v>0</v>
      </c>
      <c r="R15" s="78">
        <v>0</v>
      </c>
      <c r="S15" s="58"/>
    </row>
    <row r="16" spans="1:49" s="21" customFormat="1" x14ac:dyDescent="0.25">
      <c r="A16" s="22">
        <f t="shared" si="0"/>
        <v>0</v>
      </c>
      <c r="B16" s="22">
        <f t="shared" si="1"/>
        <v>0</v>
      </c>
      <c r="C16" s="22">
        <f t="shared" si="9"/>
        <v>0</v>
      </c>
      <c r="D16" s="22">
        <f t="shared" ref="D16:D17" si="15">C16*1.2</f>
        <v>0</v>
      </c>
      <c r="E16" s="23">
        <f t="shared" ref="E16:E17" si="16">R16</f>
        <v>0</v>
      </c>
      <c r="F16" s="22" t="e">
        <f t="shared" ref="F16:F17" si="17">ROUND((E16/B16),0)</f>
        <v>#DIV/0!</v>
      </c>
      <c r="G16" s="22" t="e">
        <f t="shared" ref="G16:G17" si="18">ROUND((E16/C16),0)</f>
        <v>#DIV/0!</v>
      </c>
      <c r="H16" s="22" t="e">
        <f t="shared" ref="H16:H17" si="19">ROUND((E16/D16),0)</f>
        <v>#DIV/0!</v>
      </c>
      <c r="I16" s="24" t="e">
        <f>#REF!</f>
        <v>#REF!</v>
      </c>
      <c r="J16" s="22">
        <f t="shared" ref="J16:J17" si="20">S16</f>
        <v>0</v>
      </c>
      <c r="O16" s="21">
        <v>0</v>
      </c>
      <c r="P16" s="21">
        <f t="shared" si="12"/>
        <v>0</v>
      </c>
      <c r="Q16" s="77">
        <f t="shared" si="14"/>
        <v>0</v>
      </c>
      <c r="R16" s="78">
        <v>0</v>
      </c>
      <c r="S16" s="58"/>
    </row>
    <row r="17" spans="1:22" x14ac:dyDescent="0.25">
      <c r="A17" s="4">
        <f t="shared" si="0"/>
        <v>0</v>
      </c>
      <c r="B17" s="4">
        <f t="shared" si="1"/>
        <v>0</v>
      </c>
      <c r="C17" s="4">
        <f t="shared" si="9"/>
        <v>0</v>
      </c>
      <c r="D17" s="4">
        <f t="shared" si="15"/>
        <v>0</v>
      </c>
      <c r="E17" s="5">
        <f t="shared" si="16"/>
        <v>0</v>
      </c>
      <c r="F17" s="9" t="e">
        <f t="shared" si="17"/>
        <v>#DIV/0!</v>
      </c>
      <c r="G17" s="4" t="e">
        <f t="shared" si="18"/>
        <v>#DIV/0!</v>
      </c>
      <c r="H17" s="4" t="e">
        <f t="shared" si="19"/>
        <v>#DIV/0!</v>
      </c>
      <c r="I17" s="14" t="e">
        <f>#REF!</f>
        <v>#REF!</v>
      </c>
      <c r="J17" s="4">
        <f t="shared" si="20"/>
        <v>0</v>
      </c>
      <c r="O17" s="21">
        <v>0</v>
      </c>
      <c r="P17" s="21">
        <f t="shared" si="12"/>
        <v>0</v>
      </c>
      <c r="Q17" s="77">
        <f t="shared" si="14"/>
        <v>0</v>
      </c>
      <c r="R17" s="78">
        <v>0</v>
      </c>
    </row>
    <row r="18" spans="1:22" x14ac:dyDescent="0.25">
      <c r="A18" s="4">
        <f t="shared" ref="A18" si="21">N18</f>
        <v>0</v>
      </c>
      <c r="B18" s="4">
        <f t="shared" ref="B18" si="22">Q18</f>
        <v>0</v>
      </c>
      <c r="C18" s="4">
        <f t="shared" ref="C18" si="23">B18*1.2</f>
        <v>0</v>
      </c>
      <c r="D18" s="4">
        <f t="shared" ref="D18" si="24">C18*1.2</f>
        <v>0</v>
      </c>
      <c r="E18" s="5">
        <f t="shared" ref="E18" si="25">R18</f>
        <v>0</v>
      </c>
      <c r="F18" s="9" t="e">
        <f t="shared" ref="F18" si="26">ROUND((E18/B18),0)</f>
        <v>#DIV/0!</v>
      </c>
      <c r="G18" s="4" t="e">
        <f t="shared" ref="G18" si="27">ROUND((E18/C18),0)</f>
        <v>#DIV/0!</v>
      </c>
      <c r="H18" s="4" t="e">
        <f t="shared" ref="H18" si="28">ROUND((E18/D18),0)</f>
        <v>#DIV/0!</v>
      </c>
      <c r="I18" s="14" t="e">
        <f>#REF!</f>
        <v>#REF!</v>
      </c>
      <c r="J18" s="4">
        <f t="shared" ref="J18" si="29">S18</f>
        <v>0</v>
      </c>
      <c r="O18" s="21">
        <v>0</v>
      </c>
      <c r="P18" s="21">
        <f t="shared" si="12"/>
        <v>0</v>
      </c>
      <c r="Q18" s="77">
        <f t="shared" si="14"/>
        <v>0</v>
      </c>
      <c r="R18" s="78">
        <v>0</v>
      </c>
    </row>
    <row r="21" spans="1:22" ht="15.75" x14ac:dyDescent="0.25">
      <c r="N21" s="20" t="s">
        <v>36</v>
      </c>
      <c r="O21" s="20"/>
      <c r="P21" s="20"/>
      <c r="Q21" s="20"/>
      <c r="R21" s="20"/>
    </row>
    <row r="22" spans="1:22" ht="15.75" x14ac:dyDescent="0.25">
      <c r="N22" s="20" t="s">
        <v>37</v>
      </c>
      <c r="O22" s="20"/>
      <c r="P22" s="20"/>
      <c r="Q22" s="20"/>
      <c r="R22" s="20"/>
      <c r="S22" s="59"/>
    </row>
    <row r="23" spans="1:22" x14ac:dyDescent="0.25">
      <c r="N23" t="s">
        <v>40</v>
      </c>
      <c r="S23" s="59"/>
    </row>
    <row r="25" spans="1:22" ht="27.75" customHeight="1" thickBot="1" x14ac:dyDescent="0.35">
      <c r="R25" s="83" t="s">
        <v>38</v>
      </c>
      <c r="S25" s="83"/>
    </row>
    <row r="26" spans="1:22" x14ac:dyDescent="0.25">
      <c r="Q26" s="28"/>
      <c r="R26" s="29"/>
      <c r="S26" s="60"/>
      <c r="T26" s="31"/>
      <c r="U26" s="32"/>
    </row>
    <row r="27" spans="1:22" x14ac:dyDescent="0.25">
      <c r="Q27" s="33" t="s">
        <v>15</v>
      </c>
      <c r="R27" s="25"/>
      <c r="S27" s="61">
        <v>31000</v>
      </c>
      <c r="T27" s="26" t="s">
        <v>34</v>
      </c>
      <c r="U27" s="34"/>
    </row>
    <row r="28" spans="1:22" ht="45" x14ac:dyDescent="0.25">
      <c r="G28" s="6"/>
      <c r="H28" s="6"/>
      <c r="Q28" s="35" t="s">
        <v>16</v>
      </c>
      <c r="R28" s="25"/>
      <c r="S28" s="61">
        <v>2800</v>
      </c>
      <c r="T28" s="27"/>
      <c r="U28" s="34"/>
    </row>
    <row r="29" spans="1:22" x14ac:dyDescent="0.25">
      <c r="Q29" s="33" t="s">
        <v>17</v>
      </c>
      <c r="R29" s="25"/>
      <c r="S29" s="61">
        <f>S27-S28</f>
        <v>28200</v>
      </c>
      <c r="T29" s="27"/>
      <c r="U29" s="34"/>
    </row>
    <row r="30" spans="1:22" x14ac:dyDescent="0.25">
      <c r="Q30" s="33" t="s">
        <v>18</v>
      </c>
      <c r="R30" s="25"/>
      <c r="S30" s="61">
        <f>S28</f>
        <v>2800</v>
      </c>
      <c r="T30" s="27"/>
      <c r="U30" s="34"/>
    </row>
    <row r="31" spans="1:22" x14ac:dyDescent="0.25">
      <c r="G31" s="6"/>
      <c r="H31" s="6"/>
      <c r="I31" s="15"/>
      <c r="Q31" s="33" t="s">
        <v>19</v>
      </c>
      <c r="R31" s="36"/>
      <c r="S31" s="62">
        <f>T31-T32</f>
        <v>0</v>
      </c>
      <c r="T31" s="38">
        <v>2023</v>
      </c>
      <c r="U31" s="34"/>
    </row>
    <row r="32" spans="1:22" x14ac:dyDescent="0.25">
      <c r="Q32" s="33" t="s">
        <v>20</v>
      </c>
      <c r="R32" s="36"/>
      <c r="S32" s="62">
        <f>S33-S31</f>
        <v>60</v>
      </c>
      <c r="T32" s="37">
        <v>2023</v>
      </c>
      <c r="U32" s="34"/>
      <c r="V32" t="s">
        <v>43</v>
      </c>
    </row>
    <row r="33" spans="17:25" x14ac:dyDescent="0.25">
      <c r="Q33" s="33" t="s">
        <v>21</v>
      </c>
      <c r="R33" s="36"/>
      <c r="S33" s="62">
        <v>60</v>
      </c>
      <c r="T33" s="37"/>
      <c r="U33" s="34"/>
    </row>
    <row r="34" spans="17:25" ht="30" x14ac:dyDescent="0.25">
      <c r="Q34" s="35" t="s">
        <v>33</v>
      </c>
      <c r="R34" s="36"/>
      <c r="S34" s="62">
        <v>0</v>
      </c>
      <c r="T34" s="37"/>
      <c r="U34" s="34"/>
    </row>
    <row r="35" spans="17:25" x14ac:dyDescent="0.25">
      <c r="Q35" s="33"/>
      <c r="R35" s="39"/>
      <c r="S35" s="63">
        <f>S34%</f>
        <v>0</v>
      </c>
      <c r="T35" s="40"/>
      <c r="U35" s="34"/>
    </row>
    <row r="36" spans="17:25" x14ac:dyDescent="0.25">
      <c r="Q36" s="33" t="s">
        <v>22</v>
      </c>
      <c r="R36" s="25"/>
      <c r="S36" s="61">
        <f>S30*S35</f>
        <v>0</v>
      </c>
      <c r="T36" s="27"/>
      <c r="U36" s="34"/>
    </row>
    <row r="37" spans="17:25" x14ac:dyDescent="0.25">
      <c r="Q37" s="33" t="s">
        <v>23</v>
      </c>
      <c r="R37" s="25"/>
      <c r="S37" s="61">
        <f>S30-S36</f>
        <v>2800</v>
      </c>
      <c r="T37" s="27"/>
      <c r="U37" s="34"/>
    </row>
    <row r="38" spans="17:25" x14ac:dyDescent="0.25">
      <c r="Q38" s="33" t="s">
        <v>17</v>
      </c>
      <c r="R38" s="25"/>
      <c r="S38" s="61">
        <f>S29</f>
        <v>28200</v>
      </c>
      <c r="T38" s="27"/>
      <c r="U38" s="34"/>
      <c r="W38" s="84" t="s">
        <v>41</v>
      </c>
      <c r="X38" s="84">
        <v>28479780</v>
      </c>
      <c r="Y38" s="85" t="s">
        <v>42</v>
      </c>
    </row>
    <row r="39" spans="17:25" x14ac:dyDescent="0.25">
      <c r="Q39" s="33"/>
      <c r="R39" s="25"/>
      <c r="S39" s="61"/>
      <c r="T39" s="27"/>
      <c r="U39" s="34"/>
    </row>
    <row r="40" spans="17:25" x14ac:dyDescent="0.25">
      <c r="Q40" s="50" t="s">
        <v>24</v>
      </c>
      <c r="R40" s="51"/>
      <c r="S40" s="64">
        <f>S38+S37</f>
        <v>31000</v>
      </c>
      <c r="T40" s="27"/>
      <c r="U40" s="34"/>
    </row>
    <row r="41" spans="17:25" ht="15.75" thickBot="1" x14ac:dyDescent="0.3">
      <c r="Q41" s="50"/>
      <c r="R41" s="52"/>
      <c r="S41" s="65"/>
      <c r="T41" s="37"/>
      <c r="U41" s="34"/>
    </row>
    <row r="42" spans="17:25" x14ac:dyDescent="0.25">
      <c r="Q42" s="53" t="s">
        <v>39</v>
      </c>
      <c r="R42" s="54"/>
      <c r="S42" s="66">
        <v>928</v>
      </c>
      <c r="T42" s="56" t="s">
        <v>32</v>
      </c>
      <c r="U42" s="57"/>
      <c r="X42" s="86"/>
    </row>
    <row r="43" spans="17:25" x14ac:dyDescent="0.25">
      <c r="Q43" s="33" t="s">
        <v>25</v>
      </c>
      <c r="R43" s="41"/>
      <c r="S43" s="67">
        <f>S40*S42+T46</f>
        <v>28768000</v>
      </c>
      <c r="T43" s="37"/>
      <c r="U43" s="34"/>
      <c r="W43" s="86"/>
    </row>
    <row r="44" spans="17:25" x14ac:dyDescent="0.25">
      <c r="Q44" s="33" t="s">
        <v>35</v>
      </c>
      <c r="R44" s="41"/>
      <c r="S44" s="67">
        <v>1000000</v>
      </c>
      <c r="T44" s="37" t="s">
        <v>44</v>
      </c>
      <c r="U44" s="34"/>
      <c r="X44" s="86"/>
    </row>
    <row r="45" spans="17:25" x14ac:dyDescent="0.25">
      <c r="Q45" s="46" t="s">
        <v>31</v>
      </c>
      <c r="R45" s="41"/>
      <c r="S45" s="67">
        <f>S43+S44</f>
        <v>29768000</v>
      </c>
      <c r="T45" s="37"/>
      <c r="U45" s="55"/>
      <c r="V45" s="6"/>
    </row>
    <row r="46" spans="17:25" x14ac:dyDescent="0.25">
      <c r="Q46" s="33" t="s">
        <v>26</v>
      </c>
      <c r="R46" s="42"/>
      <c r="S46" s="68">
        <f>S45*0.9</f>
        <v>26791200</v>
      </c>
      <c r="T46" s="37"/>
      <c r="U46" s="34"/>
    </row>
    <row r="47" spans="17:25" x14ac:dyDescent="0.25">
      <c r="Q47" s="33" t="s">
        <v>27</v>
      </c>
      <c r="R47" s="42"/>
      <c r="S47" s="68">
        <f>S45*0.8</f>
        <v>23814400</v>
      </c>
      <c r="T47" s="43"/>
      <c r="U47" s="34"/>
    </row>
    <row r="48" spans="17:25" x14ac:dyDescent="0.25">
      <c r="Q48" s="33"/>
      <c r="R48" s="42"/>
      <c r="S48" s="69"/>
      <c r="T48" s="37"/>
      <c r="U48" s="34"/>
    </row>
    <row r="49" spans="17:21" ht="15.75" thickBot="1" x14ac:dyDescent="0.3">
      <c r="Q49" s="33" t="s">
        <v>28</v>
      </c>
      <c r="R49" s="42"/>
      <c r="S49" s="68">
        <f>S28*S42</f>
        <v>2598400</v>
      </c>
      <c r="T49" s="43"/>
      <c r="U49" s="34"/>
    </row>
    <row r="50" spans="17:21" x14ac:dyDescent="0.25">
      <c r="Q50" s="28" t="s">
        <v>29</v>
      </c>
      <c r="R50" s="29"/>
      <c r="S50" s="70"/>
      <c r="T50" s="30"/>
      <c r="U50" s="32"/>
    </row>
    <row r="51" spans="17:21" x14ac:dyDescent="0.25">
      <c r="Q51" s="45" t="s">
        <v>30</v>
      </c>
      <c r="R51" s="44"/>
      <c r="S51" s="68">
        <f>S43*0.025/12</f>
        <v>59933.333333333336</v>
      </c>
      <c r="T51" s="43"/>
      <c r="U51" s="34"/>
    </row>
    <row r="52" spans="17:21" ht="9.75" customHeight="1" thickBot="1" x14ac:dyDescent="0.3">
      <c r="Q52" s="47"/>
      <c r="R52" s="48"/>
      <c r="S52" s="71"/>
      <c r="T52" s="48"/>
      <c r="U52" s="49"/>
    </row>
  </sheetData>
  <mergeCells count="3">
    <mergeCell ref="Q13:R13"/>
    <mergeCell ref="Q3:R3"/>
    <mergeCell ref="R25:S2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T27" sqref="T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2" zoomScaleNormal="100" workbookViewId="0">
      <selection activeCell="C3" sqref="C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A28" sqref="AA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B1" zoomScale="80" zoomScaleNormal="80"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" workbookViewId="0">
      <selection activeCell="F2" sqref="F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2023-10-28T09:18:00Z</dcterms:modified>
</cp:coreProperties>
</file>