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ourav Bhagwatilal Patwari\"/>
    </mc:Choice>
  </mc:AlternateContent>
  <xr:revisionPtr revIDLastSave="0" documentId="13_ncr:1_{958F4217-6CAC-45CC-9BD7-5A39D1DE850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5" i="4" l="1"/>
  <c r="P20" i="4"/>
  <c r="P26" i="4" l="1"/>
  <c r="P24" i="4"/>
  <c r="P23" i="4"/>
  <c r="P22" i="4"/>
  <c r="P12" i="4"/>
  <c r="P11" i="4"/>
  <c r="P10" i="4"/>
  <c r="P9" i="4"/>
  <c r="H21" i="4" l="1"/>
  <c r="I19" i="4"/>
  <c r="Q12" i="4" l="1"/>
  <c r="Q11" i="4"/>
  <c r="Q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<sst xmlns="http://schemas.openxmlformats.org/spreadsheetml/2006/main" count="29" uniqueCount="25">
  <si>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</si>
  <si>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</si>
  <si>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</si>
  <si>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</si>
  <si>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</si>
  <si>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</si>
  <si>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</si>
  <si>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</si>
  <si>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</si>
  <si>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</si>
  <si>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</si>
  <si>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</si>
  <si>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</si>
  <si>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industrial unit no. 8, 1st floor, midc phase 2, sagaon, midc dmbivali</t>
  </si>
  <si>
    <t>bua</t>
  </si>
  <si>
    <t>agreemetn -  17.02.23 - 70 lakhs</t>
  </si>
  <si>
    <t>rate</t>
  </si>
  <si>
    <t>fmv</t>
  </si>
  <si>
    <t>29.03.23</t>
  </si>
  <si>
    <t>05.01.22</t>
  </si>
  <si>
    <t>13.07.2021</t>
  </si>
  <si>
    <t>mca</t>
  </si>
  <si>
    <t>otla</t>
  </si>
  <si>
    <t>BCC -  2020 - Pg No. 5</t>
  </si>
  <si>
    <t>Ls - 75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</si>
</sst>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487800</xdr:colOff>
      <xdr:row>41</xdr:row>
      <xdr:rowOff>39132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7A508-8FDC-45F0-B66A-6F1704E7B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08600" cy="7392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F4E13-A45F-4EC2-B3F1-D3E58230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D41CB-232F-4163-8497-54FEA6A2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40147</xdr:colOff>
      <xdr:row>43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55E66-60CF-47E1-A517-9D224D9D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70547" cy="7230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11568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CFAC5-0327-4768-A1E6-F50503E9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41968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354516</xdr:colOff>
      <xdr:row>37</xdr:row>
      <xdr:rowOff>153332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28006-A9A8-49EB-AE75-29C72643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84916" cy="6677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497326</xdr:colOff>
      <xdr:row>45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F9801-318E-4179-9700-78F5AB24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518126" cy="7240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554484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DA13B-9D7E-46B0-A147-77BFDE090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575284" cy="7449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278306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FD627-C1AD-465F-AE0A-C7424597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08706" cy="7116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57CBD9-FE26-4F48-8E6E-AD2870A7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74FE4-DCCC-4023-ABF8-7D84EBD9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492</v>
      </c>
      <c r="C2" s="4">
        <f>B2*1.2</f>
        <v>590.4</v>
      </c>
      <c r="D2" s="4">
        <f t="shared" ref="D2:D13" si="2">C2*1.2</f>
        <v>708.4799999999999</v>
      </c>
      <c r="E2" s="5">
        <f t="shared" ref="E2:E13" si="3">R2</f>
        <v>4070000</v>
      </c>
      <c r="F2" s="10">
        <f t="shared" ref="F2:F13" si="4">ROUND((E2/B2),0)</f>
        <v>8272</v>
      </c>
      <c r="G2" s="10">
        <f t="shared" ref="G2:G13" si="5">ROUND((E2/C2),0)</f>
        <v>6894</v>
      </c>
      <c r="H2" s="10">
        <f t="shared" ref="H2:H13" si="6">ROUND((E2/D2),0)</f>
        <v>5745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492</v>
      </c>
      <c r="R2" s="2">
        <v>4070000</v>
      </c>
      <c r="S2" s="8"/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9">B3*1.2</f>
        <v>630</v>
      </c>
      <c r="D3" s="4">
        <f t="shared" si="2"/>
        <v>756</v>
      </c>
      <c r="E3" s="5">
        <f t="shared" si="3"/>
        <v>8600000</v>
      </c>
      <c r="F3" s="10">
        <f t="shared" si="4"/>
        <v>16381</v>
      </c>
      <c r="G3" s="15">
        <f t="shared" si="5"/>
        <v>13651</v>
      </c>
      <c r="H3" s="10">
        <f t="shared" si="6"/>
        <v>11376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525</v>
      </c>
      <c r="R3" s="2">
        <v>8600000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510</v>
      </c>
      <c r="C4" s="4">
        <f t="shared" si="9"/>
        <v>612</v>
      </c>
      <c r="D4" s="4">
        <f t="shared" si="2"/>
        <v>734.4</v>
      </c>
      <c r="E4" s="5">
        <f t="shared" si="3"/>
        <v>9700000</v>
      </c>
      <c r="F4" s="10">
        <f t="shared" si="4"/>
        <v>19020</v>
      </c>
      <c r="G4" s="10">
        <f t="shared" si="5"/>
        <v>15850</v>
      </c>
      <c r="H4" s="10">
        <f t="shared" si="6"/>
        <v>13208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510</v>
      </c>
      <c r="R4" s="2">
        <v>9700000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762</v>
      </c>
      <c r="C5" s="4">
        <f t="shared" si="9"/>
        <v>914.4</v>
      </c>
      <c r="D5" s="4">
        <f t="shared" si="2"/>
        <v>1097.28</v>
      </c>
      <c r="E5" s="5">
        <f t="shared" si="3"/>
        <v>17500000</v>
      </c>
      <c r="F5" s="10">
        <f t="shared" si="4"/>
        <v>22966</v>
      </c>
      <c r="G5" s="10">
        <f t="shared" si="5"/>
        <v>19138</v>
      </c>
      <c r="H5" s="10">
        <f t="shared" si="6"/>
        <v>15949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762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150</v>
      </c>
      <c r="C6" s="4">
        <f t="shared" si="9"/>
        <v>180</v>
      </c>
      <c r="D6" s="4">
        <f t="shared" si="2"/>
        <v>216</v>
      </c>
      <c r="E6" s="5">
        <f t="shared" si="3"/>
        <v>6700000</v>
      </c>
      <c r="F6" s="10">
        <f t="shared" si="4"/>
        <v>44667</v>
      </c>
      <c r="G6" s="10">
        <f t="shared" si="5"/>
        <v>37222</v>
      </c>
      <c r="H6" s="10">
        <f t="shared" si="6"/>
        <v>31019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150</v>
      </c>
      <c r="R6" s="2">
        <v>6700000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210</v>
      </c>
      <c r="C7" s="4">
        <f t="shared" si="9"/>
        <v>252</v>
      </c>
      <c r="D7" s="4">
        <f t="shared" si="2"/>
        <v>302.39999999999998</v>
      </c>
      <c r="E7" s="5">
        <f t="shared" si="3"/>
        <v>3500000</v>
      </c>
      <c r="F7" s="10">
        <f t="shared" si="4"/>
        <v>16667</v>
      </c>
      <c r="G7" s="15">
        <f t="shared" si="5"/>
        <v>13889</v>
      </c>
      <c r="H7" s="10">
        <f t="shared" si="6"/>
        <v>11574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210</v>
      </c>
      <c r="R7" s="2">
        <v>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150</v>
      </c>
      <c r="C8" s="4">
        <f t="shared" si="9"/>
        <v>180</v>
      </c>
      <c r="D8" s="4">
        <f t="shared" si="2"/>
        <v>216</v>
      </c>
      <c r="E8" s="5">
        <f t="shared" si="3"/>
        <v>1120000</v>
      </c>
      <c r="F8" s="10">
        <f t="shared" si="4"/>
        <v>7467</v>
      </c>
      <c r="G8" s="10">
        <f t="shared" si="5"/>
        <v>6222</v>
      </c>
      <c r="H8" s="10">
        <f t="shared" si="6"/>
        <v>5185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150</v>
      </c>
      <c r="R8" s="2">
        <v>1120000</v>
      </c>
      <c r="S8" s="8"/>
      <c r="T8" s="8"/>
    </row>
    <row r="9" spans="1:20" x14ac:dyDescent="0.25">
      <c r="A9" s="4">
        <f t="shared" si="0"/>
        <v>0</v>
      </c>
      <c r="B9" s="4">
        <f t="shared" si="1"/>
        <v>368.75670000000002</v>
      </c>
      <c r="C9" s="4">
        <f t="shared" si="9"/>
        <v>442.50803999999999</v>
      </c>
      <c r="D9" s="4">
        <f t="shared" si="2"/>
        <v>531.00964799999997</v>
      </c>
      <c r="E9" s="5">
        <f t="shared" si="3"/>
        <v>2250000</v>
      </c>
      <c r="F9" s="10">
        <f t="shared" si="4"/>
        <v>6102</v>
      </c>
      <c r="G9" s="10">
        <f t="shared" si="5"/>
        <v>5085</v>
      </c>
      <c r="H9" s="10">
        <f t="shared" si="6"/>
        <v>4237</v>
      </c>
      <c r="I9" s="10" t="e">
        <f>#REF!</f>
        <v>#REF!</v>
      </c>
      <c r="J9" s="4" t="str">
        <f t="shared" si="7"/>
        <v>29.03.23</v>
      </c>
      <c r="O9">
        <v>0</v>
      </c>
      <c r="P9">
        <f>41.11*10.764</f>
        <v>442.50803999999999</v>
      </c>
      <c r="Q9">
        <f t="shared" ref="Q9:Q12" si="10">P9/1.2</f>
        <v>368.75670000000002</v>
      </c>
      <c r="R9" s="2">
        <v>2250000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593.1860999999999</v>
      </c>
      <c r="C10" s="4">
        <f t="shared" si="9"/>
        <v>711.82331999999985</v>
      </c>
      <c r="D10" s="4">
        <f t="shared" si="2"/>
        <v>854.1879839999998</v>
      </c>
      <c r="E10" s="5">
        <f t="shared" si="3"/>
        <v>4000000</v>
      </c>
      <c r="F10" s="10">
        <f t="shared" si="4"/>
        <v>6743</v>
      </c>
      <c r="G10" s="10">
        <f t="shared" si="5"/>
        <v>5619</v>
      </c>
      <c r="H10" s="10">
        <f t="shared" si="6"/>
        <v>4683</v>
      </c>
      <c r="I10" s="10" t="e">
        <f>#REF!</f>
        <v>#REF!</v>
      </c>
      <c r="J10" s="4" t="str">
        <f t="shared" si="7"/>
        <v>29.03.23</v>
      </c>
      <c r="O10">
        <v>0</v>
      </c>
      <c r="P10">
        <f>66.13*10.764</f>
        <v>711.82331999999985</v>
      </c>
      <c r="Q10">
        <f t="shared" si="10"/>
        <v>593.1860999999999</v>
      </c>
      <c r="R10" s="2">
        <v>4000000</v>
      </c>
      <c r="S10" s="8" t="s">
        <v>18</v>
      </c>
      <c r="T10" s="8"/>
    </row>
    <row r="11" spans="1:20" x14ac:dyDescent="0.25">
      <c r="A11" s="4">
        <f t="shared" si="0"/>
        <v>0</v>
      </c>
      <c r="B11" s="4">
        <f t="shared" si="1"/>
        <v>593.3655</v>
      </c>
      <c r="C11" s="4">
        <f t="shared" si="9"/>
        <v>712.03859999999997</v>
      </c>
      <c r="D11" s="4">
        <f t="shared" si="2"/>
        <v>854.4463199999999</v>
      </c>
      <c r="E11" s="5">
        <f t="shared" si="3"/>
        <v>7500000</v>
      </c>
      <c r="F11" s="10">
        <f t="shared" si="4"/>
        <v>12640</v>
      </c>
      <c r="G11" s="15">
        <f t="shared" si="5"/>
        <v>10533</v>
      </c>
      <c r="H11" s="10">
        <f t="shared" si="6"/>
        <v>8778</v>
      </c>
      <c r="I11" s="10" t="e">
        <f>#REF!</f>
        <v>#REF!</v>
      </c>
      <c r="J11" s="4" t="str">
        <f t="shared" si="7"/>
        <v>05.01.22</v>
      </c>
      <c r="O11">
        <v>0</v>
      </c>
      <c r="P11">
        <f>66.15*10.764</f>
        <v>712.03859999999997</v>
      </c>
      <c r="Q11">
        <f t="shared" si="10"/>
        <v>593.3655</v>
      </c>
      <c r="R11" s="2">
        <v>7500000</v>
      </c>
      <c r="S11" s="8" t="s">
        <v>19</v>
      </c>
      <c r="T11" s="8"/>
    </row>
    <row r="12" spans="1:20" x14ac:dyDescent="0.25">
      <c r="A12" s="4">
        <f t="shared" si="0"/>
        <v>0</v>
      </c>
      <c r="B12" s="4">
        <f t="shared" si="1"/>
        <v>593.3655</v>
      </c>
      <c r="C12" s="4">
        <f t="shared" si="9"/>
        <v>712.03859999999997</v>
      </c>
      <c r="D12" s="4">
        <f t="shared" si="2"/>
        <v>854.4463199999999</v>
      </c>
      <c r="E12" s="5">
        <f t="shared" si="3"/>
        <v>7000000</v>
      </c>
      <c r="F12" s="10">
        <f t="shared" si="4"/>
        <v>11797</v>
      </c>
      <c r="G12" s="15">
        <f t="shared" si="5"/>
        <v>9831</v>
      </c>
      <c r="H12" s="10">
        <f t="shared" si="6"/>
        <v>8192</v>
      </c>
      <c r="I12" s="10" t="e">
        <f>#REF!</f>
        <v>#REF!</v>
      </c>
      <c r="J12" s="4" t="str">
        <f t="shared" si="7"/>
        <v>13.07.2021</v>
      </c>
      <c r="O12">
        <v>0</v>
      </c>
      <c r="P12">
        <f>66.15*10.764</f>
        <v>712.03859999999997</v>
      </c>
      <c r="Q12">
        <f t="shared" si="10"/>
        <v>593.3655</v>
      </c>
      <c r="R12" s="2">
        <v>7000000</v>
      </c>
      <c r="S12" s="8" t="s">
        <v>20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  <c r="I16" s="8"/>
    </row>
    <row r="17" spans="6:24" x14ac:dyDescent="0.25">
      <c r="F17" s="8"/>
      <c r="G17" s="8" t="s">
        <v>13</v>
      </c>
      <c r="H17" s="8"/>
      <c r="I17" s="8"/>
    </row>
    <row r="19" spans="6:24" x14ac:dyDescent="0.25">
      <c r="G19" t="s">
        <v>14</v>
      </c>
      <c r="H19">
        <v>642</v>
      </c>
      <c r="I19">
        <f>59.6*10.764</f>
        <v>641.53440000000001</v>
      </c>
    </row>
    <row r="20" spans="6:24" x14ac:dyDescent="0.25">
      <c r="G20" t="s">
        <v>16</v>
      </c>
      <c r="H20">
        <v>11700</v>
      </c>
      <c r="N20" t="s">
        <v>21</v>
      </c>
      <c r="P20" s="6">
        <f>26.89*16.64</f>
        <v>447.44960000000003</v>
      </c>
    </row>
    <row r="21" spans="6:24" x14ac:dyDescent="0.25">
      <c r="G21" t="s">
        <v>17</v>
      </c>
      <c r="H21">
        <f>H20*H19</f>
        <v>7511400</v>
      </c>
      <c r="N21" s="6" t="s">
        <v>22</v>
      </c>
    </row>
    <row r="22" spans="6:24" x14ac:dyDescent="0.25">
      <c r="G22" s="6"/>
      <c r="H22" s="6"/>
      <c r="N22">
        <v>4.66</v>
      </c>
      <c r="O22">
        <v>8.2799999999999994</v>
      </c>
      <c r="P22">
        <f>O22*N22</f>
        <v>38.584800000000001</v>
      </c>
    </row>
    <row r="23" spans="6:24" x14ac:dyDescent="0.25">
      <c r="N23">
        <v>4.46</v>
      </c>
      <c r="O23">
        <v>17.47</v>
      </c>
      <c r="P23">
        <f>O23*N23</f>
        <v>77.916199999999989</v>
      </c>
    </row>
    <row r="24" spans="6:24" x14ac:dyDescent="0.25">
      <c r="G24" t="s">
        <v>15</v>
      </c>
      <c r="P24" s="12">
        <f>SUM(P22:P23)</f>
        <v>116.50099999999999</v>
      </c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23</v>
      </c>
      <c r="P25" s="12">
        <f>P24+P20</f>
        <v>563.95060000000001</v>
      </c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24</v>
      </c>
      <c r="P26" s="11">
        <f>H19/P25</f>
        <v>1.138397583050714</v>
      </c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2023-10-31T05:28:04Z</dcterms:modified>
</cp:coreProperties>
</file>