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RUPAM RAJKUMAR DWIVEDI - SBI\"/>
    </mc:Choice>
  </mc:AlternateContent>
  <xr:revisionPtr revIDLastSave="0" documentId="13_ncr:1_{88374C1B-3BC1-43E3-AD43-57EA9B02975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0" i="4" l="1"/>
  <c r="P6" i="4" l="1"/>
  <c r="Q6" i="4" s="1"/>
  <c r="B6" i="4" s="1"/>
  <c r="C6" i="4" s="1"/>
  <c r="D6" i="4" s="1"/>
  <c r="J6" i="4"/>
  <c r="I6" i="4"/>
  <c r="E6" i="4"/>
  <c r="A6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5" i="4"/>
  <c r="B5" i="4" s="1"/>
  <c r="C5" i="4" s="1"/>
  <c r="D5" i="4" s="1"/>
  <c r="J5" i="4"/>
  <c r="I5" i="4"/>
  <c r="E5" i="4"/>
  <c r="A5" i="4"/>
  <c r="P10" i="4"/>
  <c r="B10" i="4" s="1"/>
  <c r="C10" i="4" s="1"/>
  <c r="D10" i="4" s="1"/>
  <c r="J10" i="4"/>
  <c r="I10" i="4"/>
  <c r="E10" i="4"/>
  <c r="F10" i="4" s="1"/>
  <c r="A10" i="4"/>
  <c r="Q9" i="4"/>
  <c r="B9" i="4" s="1"/>
  <c r="C9" i="4" s="1"/>
  <c r="D9" i="4" s="1"/>
  <c r="J9" i="4"/>
  <c r="I9" i="4"/>
  <c r="E9" i="4"/>
  <c r="A9" i="4"/>
  <c r="P7" i="4"/>
  <c r="Q7" i="4" s="1"/>
  <c r="B7" i="4" s="1"/>
  <c r="C7" i="4" s="1"/>
  <c r="J7" i="4"/>
  <c r="I7" i="4"/>
  <c r="E7" i="4"/>
  <c r="A7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4" i="4" l="1"/>
  <c r="F7" i="4"/>
  <c r="H14" i="4"/>
  <c r="H15" i="4"/>
  <c r="H5" i="4"/>
  <c r="H6" i="4"/>
  <c r="F6" i="4"/>
  <c r="G6" i="4"/>
  <c r="H9" i="4"/>
  <c r="H10" i="4"/>
  <c r="H12" i="4"/>
  <c r="H16" i="4"/>
  <c r="H13" i="4"/>
  <c r="D11" i="4"/>
  <c r="H11" i="4" s="1"/>
  <c r="G11" i="4"/>
  <c r="F9" i="4"/>
  <c r="F5" i="4"/>
  <c r="F11" i="4"/>
  <c r="F12" i="4"/>
  <c r="F13" i="4"/>
  <c r="F14" i="4"/>
  <c r="F15" i="4"/>
  <c r="F16" i="4"/>
  <c r="G10" i="4"/>
  <c r="G5" i="4"/>
  <c r="G12" i="4"/>
  <c r="G13" i="4"/>
  <c r="G14" i="4"/>
  <c r="G15" i="4"/>
  <c r="G16" i="4"/>
  <c r="G9" i="4"/>
  <c r="D3" i="4"/>
  <c r="H3" i="4" s="1"/>
  <c r="G3" i="4"/>
  <c r="F3" i="4"/>
  <c r="D4" i="4"/>
  <c r="H4" i="4" s="1"/>
  <c r="G4" i="4"/>
  <c r="D7" i="4"/>
  <c r="H7" i="4" s="1"/>
  <c r="G7" i="4"/>
  <c r="R27" i="4"/>
  <c r="Q27" i="4"/>
  <c r="W37" i="4"/>
  <c r="W24" i="4"/>
  <c r="W25" i="4" s="1"/>
  <c r="W20" i="4"/>
  <c r="W19" i="4"/>
  <c r="W28" i="4" s="1"/>
  <c r="S27" i="4" l="1"/>
  <c r="S28" i="4" s="1"/>
  <c r="S30" i="4" s="1"/>
  <c r="W22" i="4"/>
  <c r="W26" i="4"/>
  <c r="W27" i="4" s="1"/>
  <c r="W33" i="4" s="1"/>
  <c r="W34" i="4" s="1"/>
  <c r="S29" i="4" l="1"/>
  <c r="W39" i="4"/>
  <c r="W35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<sst xmlns="http://schemas.openxmlformats.org/spreadsheetml/2006/main" count="48" uniqueCount="42">
  <si>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</si>
  <si>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</si>
  <si>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</si>
  <si>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</si>
  <si>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</si>
  <si>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</si>
  <si>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</si>
  <si>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</si>
  <si>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</si>
  <si>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</si>
  <si>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</si>
  <si>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</si>
  <si>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</si>
  <si>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</si>
  <si>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</si>
  <si>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</si>
  <si>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</si>
  <si>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</si>
  <si>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</si>
  <si>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</si>
  <si>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</si>
  <si>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</si>
  <si>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</si>
  <si>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</si>
  <si>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</si>
  <si>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</si>
  <si>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</si>
  <si>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</si>
  <si>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</si>
  <si>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</si>
  <si>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SBI - RACPC Chinchpokli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</si>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</sst>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545128</xdr:colOff>
      <xdr:row>29</xdr:row>
      <xdr:rowOff>29323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7419A9-61FD-46F9-AA5D-D8D690F10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785128" cy="5363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26</xdr:col>
      <xdr:colOff>240285</xdr:colOff>
      <xdr:row>50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A31640-0F64-44FD-8736-F3D5DDB60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480285" cy="8449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469258</xdr:colOff>
      <xdr:row>33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E720BA-6CFA-428E-8A85-DA0D375F0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47658" cy="62302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36</xdr:row>
      <xdr:rowOff>96147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733F38-E0E4-426D-ACA3-3E2AE7639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64302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574047</xdr:colOff>
      <xdr:row>42</xdr:row>
      <xdr:rowOff>67615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E2F106-0C78-4077-9C4A-CD009474C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52447" cy="6735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9"/>
  <sheetViews>
    <sheetView tabSelected="1" zoomScaleNormal="100" workbookViewId="0">
      <selection activeCell="U9" sqref="U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37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20" x14ac:dyDescent="0.25">
      <c r="A3" s="4">
        <f t="shared" ref="A3:A7" si="0">N3</f>
        <v>0</v>
      </c>
      <c r="B3" s="4">
        <f t="shared" ref="B3:B7" si="1">Q3</f>
        <v>652</v>
      </c>
      <c r="C3" s="4">
        <f>B3*1.2</f>
        <v>782.4</v>
      </c>
      <c r="D3" s="4">
        <f t="shared" ref="D3:D7" si="2">C3*1.2</f>
        <v>938.87999999999988</v>
      </c>
      <c r="E3" s="5">
        <f t="shared" ref="E3:E7" si="3">R3</f>
        <v>7464000</v>
      </c>
      <c r="F3" s="10">
        <f t="shared" ref="F3:F7" si="4">ROUND((E3/B3),0)</f>
        <v>11448</v>
      </c>
      <c r="G3" s="10">
        <f t="shared" ref="G3:G7" si="5">ROUND((E3/C3),0)</f>
        <v>9540</v>
      </c>
      <c r="H3" s="10">
        <f t="shared" ref="H3:H7" si="6">ROUND((E3/D3),0)</f>
        <v>7950</v>
      </c>
      <c r="I3" s="4" t="e">
        <f>#REF!</f>
        <v>#REF!</v>
      </c>
      <c r="J3" s="4">
        <f t="shared" ref="J3:J7" si="7">S3</f>
        <v>0</v>
      </c>
      <c r="O3">
        <v>0</v>
      </c>
      <c r="P3">
        <f t="shared" ref="P3:Q7" si="8">O3/1.2</f>
        <v>0</v>
      </c>
      <c r="Q3">
        <v>652</v>
      </c>
      <c r="R3" s="2">
        <v>7464000</v>
      </c>
      <c r="S3" s="8"/>
      <c r="T3" s="8"/>
    </row>
    <row r="4" spans="1:20" ht="15.75" customHeight="1" x14ac:dyDescent="0.25">
      <c r="A4" s="4">
        <f t="shared" si="0"/>
        <v>0</v>
      </c>
      <c r="B4" s="4">
        <f t="shared" si="1"/>
        <v>652</v>
      </c>
      <c r="C4" s="4">
        <f t="shared" ref="C4:C7" si="9">B4*1.2</f>
        <v>782.4</v>
      </c>
      <c r="D4" s="4">
        <f t="shared" si="2"/>
        <v>938.87999999999988</v>
      </c>
      <c r="E4" s="5">
        <f t="shared" si="3"/>
        <v>6961500</v>
      </c>
      <c r="F4" s="10">
        <f t="shared" si="4"/>
        <v>10677</v>
      </c>
      <c r="G4" s="10">
        <f t="shared" si="5"/>
        <v>8898</v>
      </c>
      <c r="H4" s="10">
        <f t="shared" si="6"/>
        <v>7415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652</v>
      </c>
      <c r="R4" s="2">
        <v>6961500</v>
      </c>
      <c r="S4" s="8"/>
      <c r="T4" s="8"/>
    </row>
    <row r="5" spans="1:20" s="44" customFormat="1" x14ac:dyDescent="0.25">
      <c r="A5" s="42">
        <f>N5</f>
        <v>0</v>
      </c>
      <c r="B5" s="42">
        <f>Q5</f>
        <v>582</v>
      </c>
      <c r="C5" s="42">
        <f>B5*1.2</f>
        <v>698.4</v>
      </c>
      <c r="D5" s="42">
        <f>C5*1.2</f>
        <v>838.07999999999993</v>
      </c>
      <c r="E5" s="43">
        <f>R5</f>
        <v>6426000</v>
      </c>
      <c r="F5" s="42">
        <f>ROUND((E5/B5),0)</f>
        <v>11041</v>
      </c>
      <c r="G5" s="42">
        <f>ROUND((E5/C5),0)</f>
        <v>9201</v>
      </c>
      <c r="H5" s="42">
        <f>ROUND((E5/D5),0)</f>
        <v>7668</v>
      </c>
      <c r="I5" s="42" t="e">
        <f>#REF!</f>
        <v>#REF!</v>
      </c>
      <c r="J5" s="42">
        <f>S5</f>
        <v>0</v>
      </c>
      <c r="O5" s="44">
        <v>0</v>
      </c>
      <c r="P5" s="44">
        <f>O5/1.2</f>
        <v>0</v>
      </c>
      <c r="Q5" s="44">
        <v>582</v>
      </c>
      <c r="R5" s="45">
        <v>6426000</v>
      </c>
    </row>
    <row r="6" spans="1:20" x14ac:dyDescent="0.25">
      <c r="A6" s="4">
        <f t="shared" ref="A6" si="10">N6</f>
        <v>0</v>
      </c>
      <c r="B6" s="4">
        <f t="shared" ref="B6" si="11">Q6</f>
        <v>0</v>
      </c>
      <c r="C6" s="4">
        <f t="shared" ref="C6" si="12">B6*1.2</f>
        <v>0</v>
      </c>
      <c r="D6" s="4">
        <f t="shared" ref="D6" si="13">C6*1.2</f>
        <v>0</v>
      </c>
      <c r="E6" s="5">
        <f t="shared" ref="E6" si="14">R6</f>
        <v>0</v>
      </c>
      <c r="F6" s="10" t="e">
        <f t="shared" ref="F6" si="15">ROUND((E6/B6),0)</f>
        <v>#DIV/0!</v>
      </c>
      <c r="G6" s="10" t="e">
        <f t="shared" ref="G6" si="16">ROUND((E6/C6),0)</f>
        <v>#DIV/0!</v>
      </c>
      <c r="H6" s="10" t="e">
        <f t="shared" ref="H6" si="17">ROUND((E6/D6),0)</f>
        <v>#DIV/0!</v>
      </c>
      <c r="I6" s="4" t="e">
        <f>#REF!</f>
        <v>#REF!</v>
      </c>
      <c r="J6" s="4">
        <f t="shared" ref="J6" si="18">S6</f>
        <v>0</v>
      </c>
      <c r="O6">
        <v>0</v>
      </c>
      <c r="P6">
        <f t="shared" ref="P6" si="19">O6/1.2</f>
        <v>0</v>
      </c>
      <c r="Q6">
        <f t="shared" ref="Q6" si="2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8"/>
        <v>0</v>
      </c>
      <c r="R7" s="2">
        <v>0</v>
      </c>
      <c r="S7" s="8"/>
      <c r="T7" s="8"/>
    </row>
    <row r="8" spans="1:20" ht="36.75" customHeight="1" x14ac:dyDescent="0.25">
      <c r="A8" s="46" t="s">
        <v>38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T8" s="8"/>
    </row>
    <row r="9" spans="1:20" x14ac:dyDescent="0.25">
      <c r="A9" s="4">
        <f t="shared" ref="A9:A16" si="21">N9</f>
        <v>0</v>
      </c>
      <c r="B9" s="4">
        <f t="shared" ref="B9:B16" si="22">Q9</f>
        <v>625</v>
      </c>
      <c r="C9" s="4">
        <f>B9*1.2</f>
        <v>750</v>
      </c>
      <c r="D9" s="4">
        <f t="shared" ref="D9:D16" si="23">C9*1.2</f>
        <v>900</v>
      </c>
      <c r="E9" s="5">
        <f t="shared" ref="E9:E16" si="24">R9</f>
        <v>6500000</v>
      </c>
      <c r="F9" s="10">
        <f t="shared" ref="F9:F16" si="25">ROUND((E9/B9),0)</f>
        <v>10400</v>
      </c>
      <c r="G9" s="10">
        <f t="shared" ref="G9:G16" si="26">ROUND((E9/C9),0)</f>
        <v>8667</v>
      </c>
      <c r="H9" s="10">
        <f t="shared" ref="H9:H16" si="27">ROUND((E9/D9),0)</f>
        <v>7222</v>
      </c>
      <c r="I9" s="4" t="e">
        <f>#REF!</f>
        <v>#REF!</v>
      </c>
      <c r="J9" s="4">
        <f t="shared" ref="J9:J16" si="28">S9</f>
        <v>0</v>
      </c>
      <c r="O9">
        <v>0</v>
      </c>
      <c r="P9">
        <v>750</v>
      </c>
      <c r="Q9">
        <f t="shared" ref="P9:Q16" si="29">P9/1.2</f>
        <v>625</v>
      </c>
      <c r="R9" s="2">
        <v>6500000</v>
      </c>
      <c r="S9" s="8"/>
      <c r="T9" s="8"/>
    </row>
    <row r="10" spans="1:20" s="44" customFormat="1" x14ac:dyDescent="0.25">
      <c r="A10" s="42">
        <f t="shared" si="21"/>
        <v>0</v>
      </c>
      <c r="B10" s="42">
        <f t="shared" si="22"/>
        <v>580</v>
      </c>
      <c r="C10" s="42">
        <f t="shared" ref="C10:C16" si="30">B10*1.2</f>
        <v>696</v>
      </c>
      <c r="D10" s="42">
        <f t="shared" si="23"/>
        <v>835.19999999999993</v>
      </c>
      <c r="E10" s="43">
        <f t="shared" si="24"/>
        <v>6967000</v>
      </c>
      <c r="F10" s="42">
        <f t="shared" si="25"/>
        <v>12012</v>
      </c>
      <c r="G10" s="42">
        <f t="shared" si="26"/>
        <v>10010</v>
      </c>
      <c r="H10" s="42">
        <f t="shared" si="27"/>
        <v>8342</v>
      </c>
      <c r="I10" s="42" t="e">
        <f>#REF!</f>
        <v>#REF!</v>
      </c>
      <c r="J10" s="42">
        <f t="shared" si="28"/>
        <v>0</v>
      </c>
      <c r="O10" s="44">
        <v>0</v>
      </c>
      <c r="P10" s="44">
        <f t="shared" si="29"/>
        <v>0</v>
      </c>
      <c r="Q10" s="44">
        <v>580</v>
      </c>
      <c r="R10" s="45">
        <v>6967000</v>
      </c>
    </row>
    <row r="11" spans="1:20" x14ac:dyDescent="0.25">
      <c r="A11" s="4">
        <f t="shared" si="21"/>
        <v>0</v>
      </c>
      <c r="B11" s="4">
        <f t="shared" si="22"/>
        <v>0</v>
      </c>
      <c r="C11" s="4">
        <f t="shared" si="30"/>
        <v>0</v>
      </c>
      <c r="D11" s="4">
        <f t="shared" si="23"/>
        <v>0</v>
      </c>
      <c r="E11" s="5">
        <f t="shared" si="24"/>
        <v>0</v>
      </c>
      <c r="F11" s="42" t="e">
        <f t="shared" si="25"/>
        <v>#DIV/0!</v>
      </c>
      <c r="G11" s="42" t="e">
        <f t="shared" si="26"/>
        <v>#DIV/0!</v>
      </c>
      <c r="H11" s="10" t="e">
        <f t="shared" si="27"/>
        <v>#DIV/0!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f t="shared" si="29"/>
        <v>0</v>
      </c>
      <c r="R11" s="2">
        <v>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0</v>
      </c>
      <c r="C12" s="4">
        <f t="shared" si="30"/>
        <v>0</v>
      </c>
      <c r="D12" s="4">
        <f t="shared" si="23"/>
        <v>0</v>
      </c>
      <c r="E12" s="5">
        <f t="shared" si="24"/>
        <v>0</v>
      </c>
      <c r="F12" s="10" t="e">
        <f t="shared" si="25"/>
        <v>#DIV/0!</v>
      </c>
      <c r="G12" s="10" t="e">
        <f t="shared" si="26"/>
        <v>#DIV/0!</v>
      </c>
      <c r="H12" s="10" t="e">
        <f t="shared" si="27"/>
        <v>#DIV/0!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f t="shared" si="29"/>
        <v>0</v>
      </c>
      <c r="R12" s="2">
        <v>0</v>
      </c>
      <c r="S12" s="8"/>
      <c r="T12" s="8"/>
    </row>
    <row r="13" spans="1:20" x14ac:dyDescent="0.25">
      <c r="A13" s="4">
        <f t="shared" si="21"/>
        <v>0</v>
      </c>
      <c r="B13" s="4">
        <f t="shared" si="22"/>
        <v>0</v>
      </c>
      <c r="C13" s="4">
        <f t="shared" si="30"/>
        <v>0</v>
      </c>
      <c r="D13" s="4">
        <f t="shared" si="23"/>
        <v>0</v>
      </c>
      <c r="E13" s="5">
        <f t="shared" si="24"/>
        <v>0</v>
      </c>
      <c r="F13" s="42" t="e">
        <f t="shared" si="25"/>
        <v>#DIV/0!</v>
      </c>
      <c r="G13" s="42" t="e">
        <f t="shared" si="26"/>
        <v>#DIV/0!</v>
      </c>
      <c r="H13" s="10" t="e">
        <f t="shared" si="27"/>
        <v>#DIV/0!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f t="shared" si="29"/>
        <v>0</v>
      </c>
      <c r="R13" s="2">
        <v>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0</v>
      </c>
      <c r="C14" s="4">
        <f t="shared" si="30"/>
        <v>0</v>
      </c>
      <c r="D14" s="4">
        <f t="shared" si="23"/>
        <v>0</v>
      </c>
      <c r="E14" s="5">
        <f t="shared" si="24"/>
        <v>0</v>
      </c>
      <c r="F14" s="10" t="e">
        <f t="shared" si="25"/>
        <v>#DIV/0!</v>
      </c>
      <c r="G14" s="10" t="e">
        <f t="shared" si="26"/>
        <v>#DIV/0!</v>
      </c>
      <c r="H14" s="10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42" t="e">
        <f t="shared" si="25"/>
        <v>#DIV/0!</v>
      </c>
      <c r="G16" s="42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7:25" ht="15.75" x14ac:dyDescent="0.25">
      <c r="U17" s="18" t="s">
        <v>13</v>
      </c>
      <c r="V17" s="19"/>
      <c r="W17" s="20">
        <v>11500</v>
      </c>
      <c r="X17" s="21" t="s">
        <v>40</v>
      </c>
    </row>
    <row r="18" spans="7:25" ht="38.25" customHeight="1" x14ac:dyDescent="0.25">
      <c r="S18" s="11"/>
      <c r="T18" s="11"/>
      <c r="U18" s="22" t="s">
        <v>14</v>
      </c>
      <c r="V18" s="19"/>
      <c r="W18" s="20">
        <v>3000</v>
      </c>
      <c r="X18" s="23"/>
    </row>
    <row r="19" spans="7:25" ht="15.75" x14ac:dyDescent="0.25">
      <c r="S19" s="11"/>
      <c r="T19" s="11"/>
      <c r="U19" s="18" t="s">
        <v>15</v>
      </c>
      <c r="V19" s="19"/>
      <c r="W19" s="20">
        <f>W17-W18</f>
        <v>8500</v>
      </c>
      <c r="X19" s="23"/>
    </row>
    <row r="20" spans="7:25" ht="15.75" x14ac:dyDescent="0.25">
      <c r="G20" s="6"/>
      <c r="H20" s="6"/>
      <c r="S20" s="11"/>
      <c r="T20" s="11"/>
      <c r="U20" s="18" t="s">
        <v>16</v>
      </c>
      <c r="V20" s="19"/>
      <c r="W20" s="20">
        <f>W18</f>
        <v>3000</v>
      </c>
      <c r="X20" s="23"/>
    </row>
    <row r="21" spans="7:25" ht="15.75" x14ac:dyDescent="0.25">
      <c r="S21" s="11"/>
      <c r="T21" s="11"/>
      <c r="U21" s="18" t="s">
        <v>17</v>
      </c>
      <c r="V21" s="24"/>
      <c r="W21" s="25">
        <v>0</v>
      </c>
      <c r="X21" s="26">
        <v>2023</v>
      </c>
    </row>
    <row r="22" spans="7:25" ht="15.75" x14ac:dyDescent="0.25">
      <c r="S22" s="11"/>
      <c r="T22" s="11"/>
      <c r="U22" s="18" t="s">
        <v>18</v>
      </c>
      <c r="V22" s="24"/>
      <c r="W22" s="25">
        <f>W23-W21</f>
        <v>60</v>
      </c>
      <c r="X22" s="25">
        <v>2025</v>
      </c>
      <c r="Y22" t="s">
        <v>41</v>
      </c>
    </row>
    <row r="23" spans="7:25" ht="15.75" x14ac:dyDescent="0.25">
      <c r="S23" s="11"/>
      <c r="T23" s="11"/>
      <c r="U23" s="18" t="s">
        <v>19</v>
      </c>
      <c r="V23" s="24"/>
      <c r="W23" s="25">
        <v>60</v>
      </c>
      <c r="X23" s="25"/>
    </row>
    <row r="24" spans="7:25" ht="39" customHeight="1" x14ac:dyDescent="0.25">
      <c r="P24" s="6" t="s">
        <v>30</v>
      </c>
      <c r="U24" s="22" t="s">
        <v>20</v>
      </c>
      <c r="V24" s="24"/>
      <c r="W24" s="25">
        <f>90*W21/W23</f>
        <v>0</v>
      </c>
      <c r="X24" s="25"/>
    </row>
    <row r="25" spans="7:25" ht="15.75" x14ac:dyDescent="0.25">
      <c r="U25" s="18"/>
      <c r="V25" s="27"/>
      <c r="W25" s="28">
        <f>W24%</f>
        <v>0</v>
      </c>
      <c r="X25" s="28"/>
    </row>
    <row r="26" spans="7:25" ht="15.75" x14ac:dyDescent="0.25">
      <c r="P26" s="15" t="s">
        <v>32</v>
      </c>
      <c r="Q26" s="15" t="s">
        <v>33</v>
      </c>
      <c r="R26" s="15" t="s">
        <v>34</v>
      </c>
      <c r="S26" s="15" t="s">
        <v>35</v>
      </c>
      <c r="T26" s="13"/>
      <c r="U26" s="18" t="s">
        <v>21</v>
      </c>
      <c r="V26" s="19"/>
      <c r="W26" s="20">
        <f>W20*W25</f>
        <v>0</v>
      </c>
      <c r="X26" s="23"/>
    </row>
    <row r="27" spans="7:25" ht="15.75" x14ac:dyDescent="0.25">
      <c r="Q27">
        <f>N15</f>
        <v>0</v>
      </c>
      <c r="R27" s="16">
        <f>N13</f>
        <v>0</v>
      </c>
      <c r="S27" s="16">
        <f>R27*Q27</f>
        <v>0</v>
      </c>
      <c r="U27" s="18" t="s">
        <v>22</v>
      </c>
      <c r="V27" s="19"/>
      <c r="W27" s="20">
        <f>W20-W26</f>
        <v>3000</v>
      </c>
      <c r="X27" s="23"/>
    </row>
    <row r="28" spans="7:25" ht="15.75" x14ac:dyDescent="0.25">
      <c r="R28" s="6" t="s">
        <v>35</v>
      </c>
      <c r="S28" s="17">
        <f>SUM(S27:S27)</f>
        <v>0</v>
      </c>
      <c r="U28" s="18" t="s">
        <v>15</v>
      </c>
      <c r="V28" s="19"/>
      <c r="W28" s="20">
        <f>W19</f>
        <v>8500</v>
      </c>
      <c r="X28" s="23"/>
    </row>
    <row r="29" spans="7:25" ht="15.75" x14ac:dyDescent="0.25">
      <c r="R29" s="6" t="s">
        <v>25</v>
      </c>
      <c r="S29" s="17">
        <f>S28*90%</f>
        <v>0</v>
      </c>
      <c r="U29" s="24"/>
      <c r="V29" s="19"/>
      <c r="W29" s="20"/>
      <c r="X29" s="23"/>
    </row>
    <row r="30" spans="7:25" ht="15.75" x14ac:dyDescent="0.25">
      <c r="R30" s="6" t="s">
        <v>36</v>
      </c>
      <c r="S30" s="17">
        <f>S28*80%</f>
        <v>0</v>
      </c>
      <c r="U30" s="29" t="s">
        <v>23</v>
      </c>
      <c r="V30" s="30"/>
      <c r="W30" s="21">
        <f>W27+W28</f>
        <v>11500</v>
      </c>
      <c r="X30" s="23"/>
    </row>
    <row r="31" spans="7:25" ht="15.75" x14ac:dyDescent="0.25">
      <c r="S31" s="11"/>
      <c r="T31" s="11"/>
      <c r="U31" s="24"/>
      <c r="V31" s="24"/>
      <c r="W31" s="25"/>
      <c r="X31" s="25"/>
    </row>
    <row r="32" spans="7:25" ht="15.75" x14ac:dyDescent="0.25">
      <c r="S32" s="11"/>
      <c r="T32" s="11"/>
      <c r="U32" s="29" t="s">
        <v>39</v>
      </c>
      <c r="V32" s="31"/>
      <c r="W32" s="26">
        <v>628</v>
      </c>
      <c r="X32" s="25"/>
    </row>
    <row r="33" spans="15:24" ht="15.75" x14ac:dyDescent="0.25">
      <c r="P33" s="14" t="s">
        <v>31</v>
      </c>
      <c r="S33" s="11"/>
      <c r="T33" s="12"/>
      <c r="U33" s="18" t="s">
        <v>24</v>
      </c>
      <c r="V33" s="32"/>
      <c r="W33" s="33">
        <f>W30*W32+X34</f>
        <v>7222000</v>
      </c>
      <c r="X33" s="34"/>
    </row>
    <row r="34" spans="15:24" ht="15.75" x14ac:dyDescent="0.25">
      <c r="S34" s="12"/>
      <c r="T34" s="11"/>
      <c r="U34" s="18" t="s">
        <v>25</v>
      </c>
      <c r="V34" s="24"/>
      <c r="W34" s="35">
        <f>W33*0.9</f>
        <v>6499800</v>
      </c>
      <c r="X34" s="36"/>
    </row>
    <row r="35" spans="15:24" ht="15.75" x14ac:dyDescent="0.25">
      <c r="S35" s="11"/>
      <c r="T35" s="11"/>
      <c r="U35" s="18" t="s">
        <v>26</v>
      </c>
      <c r="V35" s="24"/>
      <c r="W35" s="35">
        <f>W33*0.8</f>
        <v>5777600</v>
      </c>
      <c r="X35" s="35"/>
    </row>
    <row r="36" spans="15:24" ht="15.75" x14ac:dyDescent="0.25">
      <c r="O36" s="11"/>
      <c r="P36" s="11"/>
      <c r="Q36" s="11"/>
      <c r="R36" s="11"/>
      <c r="S36" s="11"/>
      <c r="T36" s="11"/>
      <c r="U36" s="18"/>
      <c r="V36" s="24"/>
      <c r="W36" s="37"/>
      <c r="X36" s="25"/>
    </row>
    <row r="37" spans="15:24" ht="15.75" x14ac:dyDescent="0.25">
      <c r="U37" s="38" t="s">
        <v>27</v>
      </c>
      <c r="V37" s="39"/>
      <c r="W37" s="40">
        <f>W18*W32</f>
        <v>1884000</v>
      </c>
      <c r="X37" s="40"/>
    </row>
    <row r="38" spans="15:24" ht="15.75" x14ac:dyDescent="0.25">
      <c r="U38" s="18" t="s">
        <v>28</v>
      </c>
      <c r="V38" s="24"/>
      <c r="W38" s="37"/>
      <c r="X38" s="37"/>
    </row>
    <row r="39" spans="15:24" ht="15.75" x14ac:dyDescent="0.25">
      <c r="U39" s="41" t="s">
        <v>29</v>
      </c>
      <c r="V39" s="37"/>
      <c r="W39" s="35">
        <f>W33*0.025/12</f>
        <v>15045.833333333334</v>
      </c>
      <c r="X39" s="35"/>
    </row>
  </sheetData>
  <mergeCells count="2">
    <mergeCell ref="A8:R8"/>
    <mergeCell ref="A2:R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2023-10-29T06:39:07Z</dcterms:modified>
</cp:coreProperties>
</file>