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2"/>
  <workbookPr/>
  <mc:AlternateContent xmlns:mc="http://schemas.openxmlformats.org/markup-compatibility/2006">
    <mc:Choice Requires="x15">
      <x15ac:absPath xmlns:x15ac="http://schemas.microsoft.com/office/spreadsheetml/2010/11/ac" url="F:\Work from home - Vastukala\29.10.2023\SBI_RACPC Andheri (East)_SARA VISHRAM ABHYANKAR\"/>
    </mc:Choice>
  </mc:AlternateContent>
  <xr:revisionPtr revIDLastSave="0" documentId="13_ncr:1_{3829AC39-28E3-4FC6-A70D-617B1B40989F}" xr6:coauthVersionLast="36" xr6:coauthVersionMax="36" xr10:uidLastSave="{00000000-0000-0000-0000-000000000000}"/>
  <bookViews>
    <workbookView xWindow="-120" yWindow="-120" windowWidth="20730" windowHeight="1176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externalReferences>
    <externalReference r:id="rId19"/>
  </externalReferences>
  <calcPr calcId="191029"/>
</workbook>
</file>

<file path=xl/calcChain.xml><?xml version="1.0" encoding="utf-8"?>
<calcChain xmlns="http://schemas.openxmlformats.org/spreadsheetml/2006/main">
  <c r="G26" i="4" l="1"/>
  <c r="G24" i="4"/>
  <c r="C12" i="25" l="1"/>
  <c r="C20" i="25"/>
  <c r="C17" i="25"/>
  <c r="E17" i="25" s="1"/>
  <c r="C16" i="25"/>
  <c r="C11" i="25"/>
  <c r="C13" i="25" s="1"/>
  <c r="D13" i="25" s="1"/>
  <c r="C4" i="25"/>
  <c r="C3" i="25"/>
  <c r="C5" i="25" s="1"/>
  <c r="A18" i="23"/>
  <c r="P15" i="4"/>
  <c r="Q15" i="4" s="1"/>
  <c r="B15" i="4" s="1"/>
  <c r="C15" i="4" s="1"/>
  <c r="D15" i="4" s="1"/>
  <c r="J15" i="4"/>
  <c r="I15" i="4"/>
  <c r="E15" i="4"/>
  <c r="P14" i="4"/>
  <c r="Q14" i="4" s="1"/>
  <c r="B14" i="4" s="1"/>
  <c r="C14" i="4" s="1"/>
  <c r="D14" i="4" s="1"/>
  <c r="J14" i="4"/>
  <c r="I14" i="4"/>
  <c r="E14" i="4"/>
  <c r="P13" i="4"/>
  <c r="Q13" i="4" s="1"/>
  <c r="B13" i="4" s="1"/>
  <c r="C13" i="4" s="1"/>
  <c r="D13" i="4" s="1"/>
  <c r="J13" i="4"/>
  <c r="I13" i="4"/>
  <c r="E13" i="4"/>
  <c r="P12" i="4"/>
  <c r="Q12" i="4" s="1"/>
  <c r="B12" i="4" s="1"/>
  <c r="C12" i="4" s="1"/>
  <c r="D12" i="4" s="1"/>
  <c r="J12" i="4"/>
  <c r="I12" i="4"/>
  <c r="E12" i="4"/>
  <c r="P11" i="4"/>
  <c r="Q11" i="4" s="1"/>
  <c r="B11" i="4" s="1"/>
  <c r="C11" i="4" s="1"/>
  <c r="D11" i="4" s="1"/>
  <c r="J11" i="4"/>
  <c r="I11" i="4"/>
  <c r="E11" i="4"/>
  <c r="P10" i="4"/>
  <c r="Q10" i="4" s="1"/>
  <c r="B10" i="4" s="1"/>
  <c r="C10" i="4" s="1"/>
  <c r="D10" i="4" s="1"/>
  <c r="J10" i="4"/>
  <c r="I10" i="4"/>
  <c r="E10" i="4"/>
  <c r="P9" i="4"/>
  <c r="B9" i="4" s="1"/>
  <c r="C9" i="4" s="1"/>
  <c r="D9" i="4" s="1"/>
  <c r="J9" i="4"/>
  <c r="I9" i="4"/>
  <c r="E9" i="4"/>
  <c r="P8" i="4"/>
  <c r="B8" i="4" s="1"/>
  <c r="C8" i="4" s="1"/>
  <c r="D8" i="4" s="1"/>
  <c r="J8" i="4"/>
  <c r="I8" i="4"/>
  <c r="E8" i="4"/>
  <c r="P7" i="4"/>
  <c r="B7" i="4" s="1"/>
  <c r="C7" i="4" s="1"/>
  <c r="D7" i="4" s="1"/>
  <c r="J7" i="4"/>
  <c r="I7" i="4"/>
  <c r="E7" i="4"/>
  <c r="P6" i="4"/>
  <c r="B6" i="4" s="1"/>
  <c r="C6" i="4" s="1"/>
  <c r="D6" i="4" s="1"/>
  <c r="J6" i="4"/>
  <c r="I6" i="4"/>
  <c r="E6" i="4"/>
  <c r="P5" i="4"/>
  <c r="B5" i="4" s="1"/>
  <c r="C5" i="4" s="1"/>
  <c r="D5" i="4" s="1"/>
  <c r="J5" i="4"/>
  <c r="I5" i="4"/>
  <c r="E5" i="4"/>
  <c r="P4" i="4"/>
  <c r="B4" i="4" s="1"/>
  <c r="C4" i="4" s="1"/>
  <c r="D4" i="4" s="1"/>
  <c r="J4" i="4"/>
  <c r="I4" i="4"/>
  <c r="E4" i="4"/>
  <c r="P3" i="4"/>
  <c r="B3" i="4" s="1"/>
  <c r="C3" i="4" s="1"/>
  <c r="D3" i="4" s="1"/>
  <c r="J3" i="4"/>
  <c r="I3" i="4"/>
  <c r="E3" i="4"/>
  <c r="P2" i="4"/>
  <c r="B2" i="4" s="1"/>
  <c r="C2" i="4" s="1"/>
  <c r="D2" i="4" s="1"/>
  <c r="J2" i="4"/>
  <c r="I2" i="4"/>
  <c r="E2" i="4"/>
  <c r="C7" i="25" l="1"/>
  <c r="C8" i="25" s="1"/>
  <c r="C9" i="25" s="1"/>
  <c r="E9" i="25" s="1"/>
  <c r="E5" i="25"/>
  <c r="C19" i="25"/>
  <c r="C21" i="25" s="1"/>
  <c r="E21" i="25" s="1"/>
  <c r="H3" i="4"/>
  <c r="G5" i="4"/>
  <c r="G7" i="4"/>
  <c r="G9" i="4"/>
  <c r="G11" i="4"/>
  <c r="G13" i="4"/>
  <c r="G15" i="4"/>
  <c r="G2" i="4"/>
  <c r="H4" i="4"/>
  <c r="H6" i="4"/>
  <c r="H8" i="4"/>
  <c r="G10" i="4"/>
  <c r="G12" i="4"/>
  <c r="G14" i="4"/>
  <c r="G3" i="4"/>
  <c r="G4" i="4"/>
  <c r="G6" i="4"/>
  <c r="G8" i="4"/>
  <c r="F2" i="4"/>
  <c r="H2" i="4"/>
  <c r="F3" i="4"/>
  <c r="F4" i="4"/>
  <c r="F5" i="4"/>
  <c r="H5" i="4"/>
  <c r="F6" i="4"/>
  <c r="F7" i="4"/>
  <c r="H7" i="4"/>
  <c r="F8" i="4"/>
  <c r="F9" i="4"/>
  <c r="H9" i="4"/>
  <c r="F10" i="4"/>
  <c r="H10" i="4"/>
  <c r="F11" i="4"/>
  <c r="H11" i="4"/>
  <c r="F12" i="4"/>
  <c r="H12" i="4"/>
  <c r="F13" i="4"/>
  <c r="H13" i="4"/>
  <c r="F14" i="4"/>
  <c r="H14" i="4"/>
  <c r="F15" i="4"/>
  <c r="H15" i="4"/>
  <c r="N15" i="24"/>
  <c r="N14" i="24"/>
  <c r="N13" i="24"/>
  <c r="N12" i="24"/>
  <c r="P16" i="4"/>
  <c r="Q16" i="4" s="1"/>
  <c r="B16" i="4" s="1"/>
  <c r="C16" i="4" s="1"/>
  <c r="D16" i="4" s="1"/>
  <c r="J16" i="4"/>
  <c r="I16" i="4"/>
  <c r="E16" i="4"/>
  <c r="H24" i="4"/>
  <c r="G28" i="4"/>
  <c r="H16" i="4" l="1"/>
  <c r="F16" i="4"/>
  <c r="G16" i="4"/>
  <c r="H26" i="4"/>
  <c r="G27" i="4"/>
  <c r="F30" i="24" l="1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H19" i="24"/>
  <c r="F19" i="24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N16" i="24" s="1"/>
  <c r="N17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I10" i="24" l="1"/>
  <c r="I20" i="24"/>
  <c r="I22" i="24"/>
  <c r="I19" i="24"/>
  <c r="I29" i="24"/>
  <c r="I21" i="24"/>
  <c r="I3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0" i="4" l="1"/>
  <c r="Q20" i="4" s="1"/>
  <c r="J20" i="4"/>
  <c r="I20" i="4"/>
  <c r="E20" i="4"/>
  <c r="P19" i="4"/>
  <c r="Q19" i="4" s="1"/>
  <c r="J19" i="4"/>
  <c r="I19" i="4"/>
  <c r="E19" i="4"/>
  <c r="P18" i="4"/>
  <c r="Q18" i="4" s="1"/>
  <c r="J18" i="4"/>
  <c r="I18" i="4"/>
  <c r="E18" i="4"/>
  <c r="P17" i="4"/>
  <c r="Q17" i="4" s="1"/>
  <c r="J17" i="4"/>
  <c r="I17" i="4"/>
  <c r="E17" i="4"/>
  <c r="B17" i="4" l="1"/>
  <c r="B19" i="4"/>
  <c r="B18" i="4"/>
  <c r="B20" i="4"/>
  <c r="C20" i="4" l="1"/>
  <c r="G20" i="4" s="1"/>
  <c r="F20" i="4"/>
  <c r="C19" i="4"/>
  <c r="G19" i="4" s="1"/>
  <c r="F19" i="4"/>
  <c r="C18" i="4"/>
  <c r="G18" i="4" s="1"/>
  <c r="F18" i="4"/>
  <c r="C17" i="4"/>
  <c r="G17" i="4" s="1"/>
  <c r="F17" i="4"/>
  <c r="D20" i="4"/>
  <c r="H20" i="4" s="1"/>
  <c r="D19" i="4"/>
  <c r="H19" i="4" s="1"/>
  <c r="D17" i="4" l="1"/>
  <c r="H17" i="4" s="1"/>
  <c r="D18" i="4"/>
  <c r="H18" i="4" s="1"/>
</calcChain>
</file>

<file path=xl/sharedStrings.xml><?xml version="1.0" encoding="utf-8"?>
<sst xmlns="http://schemas.openxmlformats.org/spreadsheetml/2006/main" count="133" uniqueCount="90">
  <si>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</si>
  <si>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</si>
  <si>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</si>
  <si>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</si>
  <si>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</si>
  <si>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</si>
  <si>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</si>
  <si>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</si>
  <si>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</si>
  <si>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</si>
  <si>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</si>
  <si>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</si>
  <si>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</si>
  <si>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</si>
  <si>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</si>
  <si>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</si>
  <si>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</si>
  <si>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</si>
  <si>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</si>
  <si>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</si>
  <si>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</si>
  <si>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</si>
  <si>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</si>
  <si>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</si>
  <si>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</si>
  <si>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</si>
  <si>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</si>
  <si>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</si>
  <si>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</si>
  <si>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</si>
  <si>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</si>
  <si>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</si>
  <si>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</si>
  <si>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</si>
  <si>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</si>
  <si>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</si>
  <si>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</si>
  <si>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</si>
  <si>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</si>
  <si>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</si>
  <si>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</si>
  <si>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</si>
  <si>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</si>
  <si>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</si>
  <si>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</si>
  <si>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</si>
  <si>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</si>
  <si>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</si>
  <si>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</si>
  <si>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</si>
  <si>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</si>
  <si>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</si>
  <si>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</si>
  <si>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</si>
  <si>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</si>
  <si>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</si>
  <si>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</si>
  <si>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</si>
  <si>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</si>
  <si>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</si>
  <si>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</si>
  <si>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</si>
  <si>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</si>
  <si>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</si>
  <si>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</si>
  <si>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</si>
  <si>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</si>
  <si>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</si>
  <si>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</si>
  <si>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</si>
  <si>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</si>
  <si>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</si>
  <si>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</si>
  <si>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</si>
  <si>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</si>
  <si>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>Rate on</t>
  </si>
  <si>
    <t>Commercial (5% Add for floorise)</t>
  </si>
  <si>
    <t>Increased 10% for Floorise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</si>
  <si>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</si>
  <si>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</si>
  <si>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</si>
  <si>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</si>
  <si>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</si>
  <si>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IGR-16.02.23</t>
  </si>
  <si>
    <t>IGR-21.04.23</t>
  </si>
  <si>
    <t>IGR-14.08.23</t>
  </si>
  <si>
    <t>IGR-12.09.23</t>
  </si>
  <si>
    <t>IGR-21.09.23</t>
  </si>
  <si>
    <t>12.09.2023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</si>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</sst>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0" fontId="3" fillId="0" borderId="4" xfId="0" applyFon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0" fillId="2" borderId="0" xfId="1" applyFont="1" applyFill="1"/>
    <xf numFmtId="164" fontId="2" fillId="0" borderId="8" xfId="1" applyFont="1" applyBorder="1"/>
    <xf numFmtId="0" fontId="2" fillId="0" borderId="4" xfId="0" applyFont="1" applyBorder="1"/>
    <xf numFmtId="164" fontId="2" fillId="0" borderId="0" xfId="1" applyFont="1" applyBorder="1"/>
    <xf numFmtId="0" fontId="7" fillId="2" borderId="0" xfId="1" applyNumberFormat="1" applyFont="1" applyFill="1" applyBorder="1"/>
    <xf numFmtId="0" fontId="7" fillId="0" borderId="0" xfId="0" applyNumberFormat="1" applyFont="1"/>
    <xf numFmtId="0" fontId="7" fillId="2" borderId="0" xfId="0" applyNumberFormat="1" applyFont="1" applyFill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39</xdr:row>
      <xdr:rowOff>151486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F4253D-C3A1-42EA-A0E9-84ECCA400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88FF85-B16A-4ABC-A947-B55BC67A4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6064AF-4B8F-40AA-8998-0C156A492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138350</xdr:colOff>
      <xdr:row>40</xdr:row>
      <xdr:rowOff>25590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DD0ED7-E021-489B-A760-D24B2D57E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62B4F5-909D-4F23-8D6E-E214977E9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BE086D-F77E-4941-918C-32FA38A0A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401808</xdr:colOff>
      <xdr:row>31</xdr:row>
      <xdr:rowOff>181825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49C105-2F35-4816-B0B6-76E32B31C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93808" cy="60873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373143</xdr:colOff>
      <xdr:row>31</xdr:row>
      <xdr:rowOff>67509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29B6C3-B4F2-4F2F-9833-8BB336F30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55543" cy="597300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YAM\Downloads\Summary%20New=AM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"/>
      <sheetName val="Site Measurement"/>
      <sheetName val="Calculation"/>
      <sheetName val="22-23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</sheetNames>
    <sheetDataSet>
      <sheetData sheetId="0"/>
      <sheetData sheetId="1"/>
      <sheetData sheetId="2">
        <row r="7">
          <cell r="D7">
            <v>2023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L21"/>
  <sheetViews>
    <sheetView topLeftCell="A9" workbookViewId="0">
      <selection activeCell="H21" sqref="H21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77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[1]Calculation!D7</f>
        <v>2023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2023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7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"/>
  <sheetViews>
    <sheetView topLeftCell="E1" workbookViewId="0">
      <selection activeCell="L4" sqref="L4:M22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5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1">
        <f t="shared" si="6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>
        <f t="shared" si="6"/>
        <v>0</v>
      </c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1">
        <f t="shared" si="6"/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>
        <f t="shared" si="6"/>
        <v>0</v>
      </c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50">
        <f>SUM(N5:N15)</f>
        <v>0</v>
      </c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50">
        <f>N16*10.764</f>
        <v>0</v>
      </c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4"/>
  <sheetViews>
    <sheetView tabSelected="1"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26000</v>
      </c>
      <c r="D3" s="20" t="s">
        <v>75</v>
      </c>
      <c r="E3" t="s">
        <v>89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23000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2023</v>
      </c>
    </row>
    <row r="8" spans="1:5" x14ac:dyDescent="0.25">
      <c r="A8" s="15" t="s">
        <v>18</v>
      </c>
      <c r="B8" s="23"/>
      <c r="C8" s="24">
        <f>C9-C7</f>
        <v>60</v>
      </c>
      <c r="D8" s="24">
        <v>2023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23000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71">
        <f>C14+C13</f>
        <v>26000</v>
      </c>
      <c r="D16" s="22"/>
    </row>
    <row r="17" spans="1:4" x14ac:dyDescent="0.25">
      <c r="B17" s="23"/>
      <c r="C17" s="72"/>
      <c r="D17" s="24"/>
    </row>
    <row r="18" spans="1:4" x14ac:dyDescent="0.25">
      <c r="A18" s="27" t="str">
        <f>E3</f>
        <v>ACA</v>
      </c>
      <c r="B18" s="7"/>
      <c r="C18" s="73">
        <v>697</v>
      </c>
      <c r="D18" s="24"/>
    </row>
    <row r="19" spans="1:4" x14ac:dyDescent="0.25">
      <c r="A19" s="69" t="s">
        <v>73</v>
      </c>
      <c r="B19" s="6"/>
      <c r="C19" s="72">
        <f>C18*C16</f>
        <v>18122000</v>
      </c>
      <c r="D19" s="30"/>
    </row>
    <row r="20" spans="1:4" x14ac:dyDescent="0.25">
      <c r="A20" s="69" t="s">
        <v>24</v>
      </c>
      <c r="B20" s="6"/>
      <c r="C20" s="29">
        <f>C19*90%</f>
        <v>16309800</v>
      </c>
      <c r="D20" s="29"/>
    </row>
    <row r="21" spans="1:4" x14ac:dyDescent="0.25">
      <c r="A21" s="69" t="s">
        <v>25</v>
      </c>
      <c r="B21" s="6"/>
      <c r="C21" s="29">
        <f>C19*80%</f>
        <v>14497600</v>
      </c>
      <c r="D21" s="31"/>
    </row>
    <row r="22" spans="1:4" x14ac:dyDescent="0.25">
      <c r="A22" s="15"/>
      <c r="D22" s="24"/>
    </row>
    <row r="23" spans="1:4" x14ac:dyDescent="0.25">
      <c r="A23" s="32" t="s">
        <v>26</v>
      </c>
      <c r="B23" s="33"/>
      <c r="C23" s="34">
        <f>C4*C18</f>
        <v>2091000</v>
      </c>
      <c r="D23" s="34"/>
    </row>
    <row r="24" spans="1:4" x14ac:dyDescent="0.25">
      <c r="A24" s="15" t="s">
        <v>27</v>
      </c>
    </row>
    <row r="25" spans="1:4" x14ac:dyDescent="0.25">
      <c r="A25" s="35" t="s">
        <v>28</v>
      </c>
      <c r="B25" s="16"/>
      <c r="C25" s="31">
        <f>C19*0.025/12</f>
        <v>37754.166666666664</v>
      </c>
      <c r="D25" s="31"/>
    </row>
    <row r="26" spans="1:4" x14ac:dyDescent="0.25">
      <c r="C26" s="31"/>
      <c r="D26" s="31"/>
    </row>
    <row r="27" spans="1:4" x14ac:dyDescent="0.25">
      <c r="C27" s="31"/>
      <c r="D27" s="31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35"/>
  <sheetViews>
    <sheetView workbookViewId="0">
      <selection activeCell="I19" sqref="I1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3.710937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5" si="0">Q2</f>
        <v>697</v>
      </c>
      <c r="C2" s="4">
        <f t="shared" ref="C2:C15" si="1">B2*1.2</f>
        <v>836.4</v>
      </c>
      <c r="D2" s="4">
        <f t="shared" ref="D2:D15" si="2">C2*1.2</f>
        <v>1003.68</v>
      </c>
      <c r="E2" s="5">
        <f t="shared" ref="E2:E15" si="3">R2</f>
        <v>14021000</v>
      </c>
      <c r="F2" s="4">
        <f t="shared" ref="F2:F15" si="4">ROUND((E2/B2),0)</f>
        <v>20116</v>
      </c>
      <c r="G2" s="4">
        <f t="shared" ref="G2:G15" si="5">ROUND((E2/C2),0)</f>
        <v>16764</v>
      </c>
      <c r="H2" s="4">
        <f t="shared" ref="H2:H15" si="6">ROUND((E2/D2),0)</f>
        <v>13970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5" si="9">O2/1.2</f>
        <v>0</v>
      </c>
      <c r="Q2">
        <v>697</v>
      </c>
      <c r="R2" s="2">
        <v>14021000</v>
      </c>
      <c r="S2" s="2" t="s">
        <v>83</v>
      </c>
    </row>
    <row r="3" spans="1:19" x14ac:dyDescent="0.25">
      <c r="A3" s="4">
        <v>2</v>
      </c>
      <c r="B3" s="4">
        <f t="shared" si="0"/>
        <v>697</v>
      </c>
      <c r="C3" s="4">
        <f t="shared" si="1"/>
        <v>836.4</v>
      </c>
      <c r="D3" s="4">
        <f t="shared" si="2"/>
        <v>1003.68</v>
      </c>
      <c r="E3" s="5">
        <f t="shared" si="3"/>
        <v>14021000</v>
      </c>
      <c r="F3" s="77">
        <f t="shared" si="4"/>
        <v>20116</v>
      </c>
      <c r="G3" s="77">
        <f t="shared" si="5"/>
        <v>16764</v>
      </c>
      <c r="H3" s="77">
        <f t="shared" si="6"/>
        <v>13970</v>
      </c>
      <c r="I3" s="77">
        <f t="shared" si="7"/>
        <v>0</v>
      </c>
      <c r="J3" s="77">
        <f t="shared" si="8"/>
        <v>0</v>
      </c>
      <c r="K3" s="78"/>
      <c r="L3" s="78"/>
      <c r="M3" s="78"/>
      <c r="N3" s="78"/>
      <c r="O3" s="78">
        <v>0</v>
      </c>
      <c r="P3" s="78">
        <f t="shared" si="9"/>
        <v>0</v>
      </c>
      <c r="Q3" s="78">
        <v>697</v>
      </c>
      <c r="R3" s="79">
        <v>14021000</v>
      </c>
      <c r="S3" s="79" t="s">
        <v>84</v>
      </c>
    </row>
    <row r="4" spans="1:19" x14ac:dyDescent="0.25">
      <c r="A4" s="4">
        <v>3</v>
      </c>
      <c r="B4" s="4">
        <f t="shared" si="0"/>
        <v>763</v>
      </c>
      <c r="C4" s="4">
        <f t="shared" si="1"/>
        <v>915.6</v>
      </c>
      <c r="D4" s="4">
        <f t="shared" si="2"/>
        <v>1098.72</v>
      </c>
      <c r="E4" s="5">
        <f t="shared" si="3"/>
        <v>19597000</v>
      </c>
      <c r="F4" s="75">
        <f t="shared" si="4"/>
        <v>25684</v>
      </c>
      <c r="G4" s="75">
        <f t="shared" si="5"/>
        <v>21403</v>
      </c>
      <c r="H4" s="75">
        <f t="shared" si="6"/>
        <v>17836</v>
      </c>
      <c r="I4" s="75">
        <f t="shared" si="7"/>
        <v>0</v>
      </c>
      <c r="J4" s="75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763</v>
      </c>
      <c r="R4" s="76">
        <v>19597000</v>
      </c>
      <c r="S4" s="76" t="s">
        <v>85</v>
      </c>
    </row>
    <row r="5" spans="1:19" x14ac:dyDescent="0.25">
      <c r="A5" s="4">
        <v>4</v>
      </c>
      <c r="B5" s="4">
        <f t="shared" si="0"/>
        <v>763</v>
      </c>
      <c r="C5" s="4">
        <f t="shared" si="1"/>
        <v>915.6</v>
      </c>
      <c r="D5" s="4">
        <f t="shared" si="2"/>
        <v>1098.72</v>
      </c>
      <c r="E5" s="5">
        <f t="shared" si="3"/>
        <v>20099000</v>
      </c>
      <c r="F5" s="75">
        <f t="shared" si="4"/>
        <v>26342</v>
      </c>
      <c r="G5" s="75">
        <f t="shared" si="5"/>
        <v>21952</v>
      </c>
      <c r="H5" s="75">
        <f t="shared" si="6"/>
        <v>18293</v>
      </c>
      <c r="I5" s="75">
        <f t="shared" si="7"/>
        <v>0</v>
      </c>
      <c r="J5" s="75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763</v>
      </c>
      <c r="R5" s="76">
        <v>20099000</v>
      </c>
      <c r="S5" s="76" t="s">
        <v>85</v>
      </c>
    </row>
    <row r="6" spans="1:19" x14ac:dyDescent="0.25">
      <c r="A6" s="4">
        <v>5</v>
      </c>
      <c r="B6" s="4">
        <f t="shared" si="0"/>
        <v>697</v>
      </c>
      <c r="C6" s="4">
        <f t="shared" si="1"/>
        <v>836.4</v>
      </c>
      <c r="D6" s="4">
        <f t="shared" si="2"/>
        <v>1003.68</v>
      </c>
      <c r="E6" s="5">
        <f t="shared" si="3"/>
        <v>15097000</v>
      </c>
      <c r="F6" s="4">
        <f t="shared" si="4"/>
        <v>21660</v>
      </c>
      <c r="G6" s="4">
        <f t="shared" si="5"/>
        <v>18050</v>
      </c>
      <c r="H6" s="4">
        <f t="shared" si="6"/>
        <v>15042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697</v>
      </c>
      <c r="R6" s="2">
        <v>15097000</v>
      </c>
      <c r="S6" s="2" t="s">
        <v>86</v>
      </c>
    </row>
    <row r="7" spans="1:19" x14ac:dyDescent="0.25">
      <c r="A7" s="4">
        <v>6</v>
      </c>
      <c r="B7" s="4">
        <f t="shared" si="0"/>
        <v>969</v>
      </c>
      <c r="C7" s="4">
        <f t="shared" si="1"/>
        <v>1162.8</v>
      </c>
      <c r="D7" s="4">
        <f t="shared" si="2"/>
        <v>1395.36</v>
      </c>
      <c r="E7" s="5">
        <f t="shared" si="3"/>
        <v>27002000</v>
      </c>
      <c r="F7" s="4">
        <f t="shared" si="4"/>
        <v>27866</v>
      </c>
      <c r="G7" s="4">
        <f t="shared" si="5"/>
        <v>23222</v>
      </c>
      <c r="H7" s="4">
        <f t="shared" si="6"/>
        <v>19351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969</v>
      </c>
      <c r="R7" s="2">
        <v>27002000</v>
      </c>
      <c r="S7" s="2" t="s">
        <v>87</v>
      </c>
    </row>
    <row r="8" spans="1:19" x14ac:dyDescent="0.25">
      <c r="A8" s="4">
        <v>7</v>
      </c>
      <c r="B8" s="4">
        <f t="shared" si="0"/>
        <v>697</v>
      </c>
      <c r="C8" s="4">
        <f t="shared" si="1"/>
        <v>836.4</v>
      </c>
      <c r="D8" s="4">
        <f t="shared" si="2"/>
        <v>1003.68</v>
      </c>
      <c r="E8" s="5">
        <f t="shared" si="3"/>
        <v>22600000</v>
      </c>
      <c r="F8" s="75">
        <f t="shared" si="4"/>
        <v>32425</v>
      </c>
      <c r="G8" s="75">
        <f t="shared" si="5"/>
        <v>27021</v>
      </c>
      <c r="H8" s="75">
        <f t="shared" si="6"/>
        <v>22517</v>
      </c>
      <c r="I8" s="75">
        <f t="shared" si="7"/>
        <v>0</v>
      </c>
      <c r="J8" s="75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697</v>
      </c>
      <c r="R8" s="76">
        <v>22600000</v>
      </c>
      <c r="S8" s="2"/>
    </row>
    <row r="9" spans="1:19" x14ac:dyDescent="0.25">
      <c r="A9" s="4">
        <v>8</v>
      </c>
      <c r="B9" s="4">
        <f t="shared" si="0"/>
        <v>474</v>
      </c>
      <c r="C9" s="4">
        <f t="shared" si="1"/>
        <v>568.79999999999995</v>
      </c>
      <c r="D9" s="4">
        <f t="shared" si="2"/>
        <v>682.56</v>
      </c>
      <c r="E9" s="5">
        <f t="shared" si="3"/>
        <v>15100000</v>
      </c>
      <c r="F9" s="75">
        <f t="shared" si="4"/>
        <v>31857</v>
      </c>
      <c r="G9" s="75">
        <f t="shared" si="5"/>
        <v>26547</v>
      </c>
      <c r="H9" s="75">
        <f t="shared" si="6"/>
        <v>22123</v>
      </c>
      <c r="I9" s="75">
        <f t="shared" si="7"/>
        <v>0</v>
      </c>
      <c r="J9" s="75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474</v>
      </c>
      <c r="R9" s="76">
        <v>15100000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10:Q15" si="10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9"/>
        <v>0</v>
      </c>
      <c r="Q12">
        <f t="shared" si="10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9"/>
        <v>0</v>
      </c>
      <c r="Q13">
        <f t="shared" si="10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9"/>
        <v>0</v>
      </c>
      <c r="Q14">
        <f t="shared" si="10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9"/>
        <v>0</v>
      </c>
      <c r="Q15">
        <f t="shared" si="10"/>
        <v>0</v>
      </c>
      <c r="R15" s="2">
        <v>0</v>
      </c>
      <c r="S15" s="2"/>
    </row>
    <row r="16" spans="1:19" x14ac:dyDescent="0.25">
      <c r="A16" s="4">
        <v>15</v>
      </c>
      <c r="B16" s="4">
        <f t="shared" ref="B16" si="11">Q16</f>
        <v>0</v>
      </c>
      <c r="C16" s="4">
        <f t="shared" ref="C16" si="12">B16*1.2</f>
        <v>0</v>
      </c>
      <c r="D16" s="4">
        <f t="shared" ref="D16" si="13">C16*1.2</f>
        <v>0</v>
      </c>
      <c r="E16" s="5">
        <f t="shared" ref="E16" si="14">R16</f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0" si="22">Q17</f>
        <v>0</v>
      </c>
      <c r="C17" s="4">
        <f t="shared" ref="C17:C20" si="23">B17*1.2</f>
        <v>0</v>
      </c>
      <c r="D17" s="4">
        <f t="shared" ref="D17:D20" si="24">C17*1.2</f>
        <v>0</v>
      </c>
      <c r="E17" s="5">
        <f t="shared" ref="E17:E20" si="25">R17</f>
        <v>0</v>
      </c>
      <c r="F17" s="4" t="e">
        <f t="shared" ref="F17:F20" si="26">ROUND((E17/B17),0)</f>
        <v>#DIV/0!</v>
      </c>
      <c r="G17" s="4" t="e">
        <f t="shared" ref="G17:G20" si="27">ROUND((E17/C17),0)</f>
        <v>#DIV/0!</v>
      </c>
      <c r="H17" s="4" t="e">
        <f t="shared" ref="H17:H20" si="28">ROUND((E17/D17),0)</f>
        <v>#DIV/0!</v>
      </c>
      <c r="I17" s="4">
        <f t="shared" ref="I17:J20" si="29">T17</f>
        <v>0</v>
      </c>
      <c r="J17" s="4">
        <f t="shared" si="29"/>
        <v>0</v>
      </c>
      <c r="O17">
        <v>0</v>
      </c>
      <c r="P17">
        <f t="shared" ref="P17:P18" si="30">O17/1.2</f>
        <v>0</v>
      </c>
      <c r="Q17">
        <f t="shared" ref="Q17:Q20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si="26"/>
        <v>#DIV/0!</v>
      </c>
      <c r="G18" s="4" t="e">
        <f t="shared" si="27"/>
        <v>#DIV/0!</v>
      </c>
      <c r="H18" s="4" t="e">
        <f t="shared" si="28"/>
        <v>#DIV/0!</v>
      </c>
      <c r="I18" s="4">
        <f t="shared" si="29"/>
        <v>0</v>
      </c>
      <c r="J18" s="4">
        <f t="shared" si="29"/>
        <v>0</v>
      </c>
      <c r="O18">
        <v>0</v>
      </c>
      <c r="P18">
        <f t="shared" si="30"/>
        <v>0</v>
      </c>
      <c r="Q18">
        <f t="shared" si="31"/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26"/>
        <v>#DIV/0!</v>
      </c>
      <c r="G19" s="4" t="e">
        <f t="shared" si="27"/>
        <v>#DIV/0!</v>
      </c>
      <c r="H19" s="4" t="e">
        <f t="shared" si="28"/>
        <v>#DIV/0!</v>
      </c>
      <c r="I19" s="4">
        <f t="shared" si="29"/>
        <v>0</v>
      </c>
      <c r="J19" s="4">
        <f t="shared" si="29"/>
        <v>0</v>
      </c>
      <c r="O19">
        <v>0</v>
      </c>
      <c r="P19">
        <f>O19/1.2</f>
        <v>0</v>
      </c>
      <c r="Q19">
        <f t="shared" si="31"/>
        <v>0</v>
      </c>
      <c r="R19" s="2">
        <v>0</v>
      </c>
      <c r="S19" s="2"/>
    </row>
    <row r="20" spans="1:19" x14ac:dyDescent="0.25">
      <c r="A20" s="4">
        <v>19</v>
      </c>
      <c r="B20" s="4">
        <f t="shared" si="22"/>
        <v>0</v>
      </c>
      <c r="C20" s="4">
        <f t="shared" si="23"/>
        <v>0</v>
      </c>
      <c r="D20" s="4">
        <f t="shared" si="24"/>
        <v>0</v>
      </c>
      <c r="E20" s="5">
        <f t="shared" si="25"/>
        <v>0</v>
      </c>
      <c r="F20" s="4" t="e">
        <f t="shared" si="26"/>
        <v>#DIV/0!</v>
      </c>
      <c r="G20" s="4" t="e">
        <f t="shared" si="27"/>
        <v>#DIV/0!</v>
      </c>
      <c r="H20" s="4" t="e">
        <f t="shared" si="28"/>
        <v>#DIV/0!</v>
      </c>
      <c r="I20" s="4">
        <f t="shared" si="29"/>
        <v>0</v>
      </c>
      <c r="J20" s="4">
        <f t="shared" si="29"/>
        <v>0</v>
      </c>
      <c r="O20">
        <v>0</v>
      </c>
      <c r="P20">
        <f>O20/1.2</f>
        <v>0</v>
      </c>
      <c r="Q20">
        <f t="shared" si="31"/>
        <v>0</v>
      </c>
      <c r="R20" s="2">
        <v>0</v>
      </c>
      <c r="S20" s="2"/>
    </row>
    <row r="21" spans="1:19" s="10" customFormat="1" x14ac:dyDescent="0.25"/>
    <row r="22" spans="1:19" s="10" customFormat="1" x14ac:dyDescent="0.25"/>
    <row r="23" spans="1:19" s="10" customFormat="1" x14ac:dyDescent="0.25">
      <c r="C23" s="67" t="s">
        <v>74</v>
      </c>
      <c r="D23" s="67" t="s">
        <v>88</v>
      </c>
      <c r="F23" s="52" t="s">
        <v>89</v>
      </c>
      <c r="G23" s="52">
        <v>697</v>
      </c>
      <c r="I23" s="64"/>
      <c r="J23" s="64"/>
    </row>
    <row r="24" spans="1:19" s="10" customFormat="1" x14ac:dyDescent="0.25">
      <c r="C24" s="67" t="s">
        <v>1</v>
      </c>
      <c r="D24" s="67">
        <v>15097000</v>
      </c>
      <c r="F24" s="52" t="s">
        <v>71</v>
      </c>
      <c r="G24" s="52">
        <f>G23*1.1</f>
        <v>766.7</v>
      </c>
      <c r="H24" s="10">
        <f>G24/G23</f>
        <v>1.1000000000000001</v>
      </c>
      <c r="I24" s="64"/>
      <c r="J24" s="64"/>
    </row>
    <row r="25" spans="1:19" s="10" customFormat="1" x14ac:dyDescent="0.25">
      <c r="F25" s="52" t="s">
        <v>72</v>
      </c>
      <c r="G25" s="52">
        <v>26000</v>
      </c>
      <c r="I25" s="64"/>
      <c r="J25" s="64"/>
    </row>
    <row r="26" spans="1:19" s="10" customFormat="1" x14ac:dyDescent="0.25">
      <c r="C26" s="68"/>
      <c r="D26" s="68"/>
      <c r="F26" s="68" t="s">
        <v>73</v>
      </c>
      <c r="G26" s="68">
        <f>G23*G25</f>
        <v>18122000</v>
      </c>
      <c r="H26" s="10">
        <f>G26/D24</f>
        <v>1.2003709346227727</v>
      </c>
      <c r="I26" s="70"/>
      <c r="J26" s="70"/>
    </row>
    <row r="27" spans="1:19" s="10" customFormat="1" x14ac:dyDescent="0.25">
      <c r="C27" s="68"/>
      <c r="D27" s="68"/>
      <c r="F27" s="68" t="s">
        <v>24</v>
      </c>
      <c r="G27" s="68">
        <f>G26*90%</f>
        <v>16309800</v>
      </c>
      <c r="I27" s="70"/>
      <c r="J27" s="70"/>
    </row>
    <row r="28" spans="1:19" s="10" customFormat="1" x14ac:dyDescent="0.25">
      <c r="C28" s="68"/>
      <c r="D28" s="68"/>
      <c r="F28" s="68" t="s">
        <v>25</v>
      </c>
      <c r="G28" s="68">
        <f>G26*80%</f>
        <v>14497600</v>
      </c>
      <c r="I28" s="70"/>
      <c r="J28" s="70"/>
    </row>
    <row r="29" spans="1:19" s="10" customFormat="1" x14ac:dyDescent="0.25">
      <c r="C29" s="68"/>
      <c r="D29" s="68"/>
      <c r="I29" s="64"/>
      <c r="J29" s="64"/>
    </row>
    <row r="30" spans="1:19" s="10" customFormat="1" x14ac:dyDescent="0.25">
      <c r="C30" s="68"/>
      <c r="D30" s="68"/>
      <c r="I30" s="64"/>
      <c r="J30" s="64"/>
    </row>
    <row r="31" spans="1:19" s="10" customFormat="1" x14ac:dyDescent="0.25"/>
    <row r="32" spans="1:19" s="10" customFormat="1" x14ac:dyDescent="0.25"/>
    <row r="33" s="10" customFormat="1" x14ac:dyDescent="0.25"/>
    <row r="34" s="10" customFormat="1" x14ac:dyDescent="0.25"/>
    <row r="35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SHYAM</cp:lastModifiedBy>
  <cp:lastPrinted>2019-11-05T06:14:02Z</cp:lastPrinted>
  <dcterms:created xsi:type="dcterms:W3CDTF">2018-02-17T10:36:41Z</dcterms:created>
  <dcterms:modified xsi:type="dcterms:W3CDTF">2023-10-29T08:39:08Z</dcterms:modified>
</cp:coreProperties>
</file>