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&amp; October - 2023  Rate Verification\"/>
    </mc:Choice>
  </mc:AlternateContent>
  <xr:revisionPtr revIDLastSave="0" documentId="13_ncr:1_{66E8C541-18C5-46F6-8A2F-107841D2AD7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P11" i="4" l="1"/>
  <c r="Q11" i="4" s="1"/>
  <c r="P10" i="4"/>
  <c r="Q10" i="4" s="1"/>
  <c r="P9" i="4"/>
  <c r="P8" i="4"/>
  <c r="P7" i="4"/>
  <c r="P6" i="4"/>
  <c r="P5" i="4"/>
  <c r="P4" i="4"/>
  <c r="S31" i="4" l="1"/>
  <c r="P15" i="4" l="1"/>
  <c r="P14" i="4"/>
  <c r="P16" i="4" l="1"/>
  <c r="P18" i="4" l="1"/>
  <c r="B18" i="4" s="1"/>
  <c r="C18" i="4" s="1"/>
  <c r="D18" i="4" s="1"/>
  <c r="J18" i="4"/>
  <c r="I18" i="4"/>
  <c r="E18" i="4"/>
  <c r="A18" i="4"/>
  <c r="H18" i="4" l="1"/>
  <c r="F18" i="4"/>
  <c r="G18" i="4"/>
  <c r="S49" i="4"/>
  <c r="S35" i="4"/>
  <c r="S30" i="4"/>
  <c r="S29" i="4"/>
  <c r="S38" i="4" s="1"/>
  <c r="S32" i="4" l="1"/>
  <c r="S36" i="4"/>
  <c r="S37" i="4" s="1"/>
  <c r="S40" i="4" s="1"/>
  <c r="S43" i="4" s="1"/>
  <c r="S45" i="4" s="1"/>
  <c r="S47" i="4" l="1"/>
  <c r="S46" i="4"/>
  <c r="S51" i="4"/>
  <c r="P17" i="4" l="1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<sst xmlns="http://schemas.openxmlformats.org/spreadsheetml/2006/main" count="49" uniqueCount="45">
  <si>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</si>
  <si>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</si>
  <si>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</si>
  <si>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</si>
  <si>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</si>
  <si>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</si>
  <si>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</si>
  <si>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</si>
  <si>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</si>
  <si>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</si>
  <si>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</si>
  <si>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</si>
  <si>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</si>
  <si>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</si>
  <si>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</si>
  <si>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</si>
  <si>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</si>
  <si>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</si>
  <si>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</si>
  <si>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</si>
  <si>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</si>
  <si>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</si>
  <si>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</si>
  <si>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</si>
  <si>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</si>
  <si>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</si>
  <si>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</si>
  <si>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</si>
  <si>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</si>
  <si>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</si>
  <si>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</si>
  <si>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</si>
  <si>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SQ.FT</t>
  </si>
  <si>
    <t>as per O.C</t>
  </si>
  <si>
    <t>Depreciation (100-10)X60/60</t>
  </si>
  <si>
    <t>rate on Carpet</t>
  </si>
  <si>
    <t>Car parking</t>
  </si>
  <si>
    <t>Carpet-Flat No. 506</t>
  </si>
  <si>
    <t>6TH FLOOR</t>
  </si>
  <si>
    <t>17TH FLOOR</t>
  </si>
  <si>
    <t>21ST FLOOR</t>
  </si>
  <si>
    <t>8TH FLOOR</t>
  </si>
  <si>
    <t>Flat No. 601</t>
  </si>
  <si>
    <t>601 Romell Allure c wing Borivali East</t>
  </si>
  <si>
    <t>SBI - RACPC 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</si>
</sst>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2" fillId="0" borderId="6" xfId="0" applyFont="1" applyBorder="1"/>
    <xf numFmtId="0" fontId="9" fillId="0" borderId="2" xfId="0" applyFont="1" applyBorder="1"/>
    <xf numFmtId="0" fontId="9" fillId="0" borderId="4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2" xfId="0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3" fontId="2" fillId="0" borderId="0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2" fontId="0" fillId="2" borderId="0" xfId="0" applyNumberFormat="1" applyFill="1"/>
    <xf numFmtId="4" fontId="0" fillId="2" borderId="0" xfId="0" applyNumberFormat="1" applyFill="1"/>
    <xf numFmtId="0" fontId="0" fillId="0" borderId="0" xfId="0" applyFont="1" applyFill="1"/>
    <xf numFmtId="4" fontId="0" fillId="0" borderId="0" xfId="0" applyNumberFormat="1" applyFont="1" applyFill="1"/>
    <xf numFmtId="2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0" fillId="0" borderId="0" xfId="0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25</xdr:row>
      <xdr:rowOff>1671</xdr:rowOff>
    </xdr:from>
    <xdr:to>
      <xdr:col>15</xdr:col>
      <xdr:colOff>374006</xdr:colOff>
      <xdr:row>42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B5D59-DD08-4C5E-9EF1-36E9F635E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564271"/>
          <a:ext cx="8632181" cy="381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411589</xdr:colOff>
      <xdr:row>40</xdr:row>
      <xdr:rowOff>48631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AE33B7-2999-4CAE-9B9F-95B818F1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32389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439998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F7D91-A277-46AF-BEFD-5353748C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241598" cy="6335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21350</xdr:colOff>
      <xdr:row>34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7EE0B-585A-472B-A416-6BE7C381C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80550" cy="6296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57151</xdr:colOff>
      <xdr:row>1</xdr:row>
      <xdr:rowOff>84254</xdr:rowOff>
    </xdr:from>
    <xdr:to>
      <xdr:col>18</xdr:col>
      <xdr:colOff>590551</xdr:colOff>
      <xdr:row>33</xdr:row>
      <xdr:rowOff>10742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55A47-45D0-4CE7-B731-F889E965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5551" y="274754"/>
          <a:ext cx="9067800" cy="5689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30</xdr:col>
      <xdr:colOff>459731</xdr:colOff>
      <xdr:row>57</xdr:row>
      <xdr:rowOff>181931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FE1FC0-6723-455D-A875-74286535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18138131" cy="6849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35</xdr:col>
      <xdr:colOff>440679</xdr:colOff>
      <xdr:row>40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87A54-3D6E-46DA-BF03-1E7AB593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18119079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2</xdr:row>
      <xdr:rowOff>122242</xdr:rowOff>
    </xdr:from>
    <xdr:to>
      <xdr:col>30</xdr:col>
      <xdr:colOff>97785</xdr:colOff>
      <xdr:row>33</xdr:row>
      <xdr:rowOff>67692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7A0B24-05CA-400F-8EE9-F924BBFB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503242"/>
          <a:ext cx="14585310" cy="5850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3</xdr:row>
      <xdr:rowOff>100453</xdr:rowOff>
    </xdr:from>
    <xdr:to>
      <xdr:col>26</xdr:col>
      <xdr:colOff>2531</xdr:colOff>
      <xdr:row>33</xdr:row>
      <xdr:rowOff>67653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9C83E-3442-4F86-8137-1FB5546D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671953"/>
          <a:ext cx="14699606" cy="568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2"/>
  <sheetViews>
    <sheetView tabSelected="1" topLeftCell="A22" zoomScaleNormal="100" workbookViewId="0">
      <selection activeCell="R41" sqref="R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72" customWidth="1"/>
    <col min="20" max="20" width="14.42578125" customWidth="1"/>
    <col min="21" max="21" width="6.85546875" customWidth="1"/>
    <col min="22" max="22" width="11.710937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72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72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7" t="s">
        <v>14</v>
      </c>
      <c r="R3" s="87"/>
      <c r="S3" s="72"/>
      <c r="T3"/>
      <c r="U3"/>
      <c r="V3"/>
      <c r="W3"/>
      <c r="X3"/>
    </row>
    <row r="4" spans="1:50" s="21" customFormat="1" x14ac:dyDescent="0.25">
      <c r="A4" s="22">
        <f t="shared" ref="A4:A17" si="0">N4</f>
        <v>0</v>
      </c>
      <c r="B4" s="22">
        <f t="shared" ref="B4:B17" si="1">Q4</f>
        <v>567</v>
      </c>
      <c r="C4" s="22">
        <f>B4*1.2</f>
        <v>680.4</v>
      </c>
      <c r="D4" s="22">
        <f t="shared" ref="D4:D15" si="2">C4*1.2</f>
        <v>816.4799999999999</v>
      </c>
      <c r="E4" s="23">
        <f t="shared" ref="E4:E15" si="3">R4</f>
        <v>14500000</v>
      </c>
      <c r="F4" s="22">
        <f t="shared" ref="F4:F15" si="4">ROUND((E4/B4),0)</f>
        <v>25573</v>
      </c>
      <c r="G4" s="22">
        <f t="shared" ref="G4:G15" si="5">ROUND((E4/C4),0)</f>
        <v>21311</v>
      </c>
      <c r="H4" s="22">
        <f t="shared" ref="H4:H15" si="6">ROUND((E4/D4),0)</f>
        <v>17759</v>
      </c>
      <c r="I4" s="24" t="e">
        <f>#REF!</f>
        <v>#REF!</v>
      </c>
      <c r="J4" s="22">
        <f t="shared" ref="J4:J15" si="7">S4</f>
        <v>0</v>
      </c>
      <c r="O4" s="21">
        <v>0</v>
      </c>
      <c r="P4" s="21">
        <f t="shared" ref="P4:P11" si="8">O4/1.2</f>
        <v>0</v>
      </c>
      <c r="Q4" s="77">
        <v>567</v>
      </c>
      <c r="R4" s="78">
        <v>14500000</v>
      </c>
      <c r="S4" s="58"/>
    </row>
    <row r="5" spans="1:50" s="21" customFormat="1" x14ac:dyDescent="0.25">
      <c r="A5" s="22">
        <f t="shared" si="0"/>
        <v>0</v>
      </c>
      <c r="B5" s="22">
        <f t="shared" si="1"/>
        <v>407</v>
      </c>
      <c r="C5" s="22">
        <f t="shared" ref="C5:C17" si="9">B5*1.2</f>
        <v>488.4</v>
      </c>
      <c r="D5" s="22">
        <f t="shared" si="2"/>
        <v>586.07999999999993</v>
      </c>
      <c r="E5" s="23">
        <f t="shared" si="3"/>
        <v>9900000</v>
      </c>
      <c r="F5" s="22">
        <f t="shared" si="4"/>
        <v>24324</v>
      </c>
      <c r="G5" s="22">
        <f t="shared" si="5"/>
        <v>20270</v>
      </c>
      <c r="H5" s="22">
        <f t="shared" si="6"/>
        <v>16892</v>
      </c>
      <c r="I5" s="24" t="e">
        <f>#REF!</f>
        <v>#REF!</v>
      </c>
      <c r="J5" s="22">
        <f t="shared" si="7"/>
        <v>0</v>
      </c>
      <c r="O5">
        <v>0</v>
      </c>
      <c r="P5">
        <f t="shared" si="8"/>
        <v>0</v>
      </c>
      <c r="Q5" s="12">
        <v>407</v>
      </c>
      <c r="R5" s="2">
        <v>9900000</v>
      </c>
      <c r="S5" s="58"/>
    </row>
    <row r="6" spans="1:50" x14ac:dyDescent="0.25">
      <c r="A6" s="4">
        <f t="shared" si="0"/>
        <v>0</v>
      </c>
      <c r="B6" s="4">
        <f t="shared" si="1"/>
        <v>407</v>
      </c>
      <c r="C6" s="4">
        <f t="shared" si="9"/>
        <v>488.4</v>
      </c>
      <c r="D6" s="4">
        <f t="shared" si="2"/>
        <v>586.07999999999993</v>
      </c>
      <c r="E6" s="5">
        <f t="shared" si="3"/>
        <v>9500000</v>
      </c>
      <c r="F6" s="9">
        <f t="shared" si="4"/>
        <v>23342</v>
      </c>
      <c r="G6" s="9">
        <f t="shared" si="5"/>
        <v>19451</v>
      </c>
      <c r="H6" s="9">
        <f t="shared" si="6"/>
        <v>16209</v>
      </c>
      <c r="I6" s="1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2">
        <v>407</v>
      </c>
      <c r="R6" s="2">
        <v>9500000</v>
      </c>
    </row>
    <row r="7" spans="1:50" s="21" customFormat="1" x14ac:dyDescent="0.25">
      <c r="A7" s="22">
        <f t="shared" si="0"/>
        <v>0</v>
      </c>
      <c r="B7" s="22">
        <f>Q7</f>
        <v>574</v>
      </c>
      <c r="C7" s="22">
        <f t="shared" si="9"/>
        <v>688.8</v>
      </c>
      <c r="D7" s="22">
        <f t="shared" si="2"/>
        <v>826.56</v>
      </c>
      <c r="E7" s="23">
        <f>R7</f>
        <v>13000000</v>
      </c>
      <c r="F7" s="22">
        <f t="shared" si="4"/>
        <v>22648</v>
      </c>
      <c r="G7" s="22">
        <f t="shared" si="5"/>
        <v>18873</v>
      </c>
      <c r="H7" s="22">
        <f t="shared" si="6"/>
        <v>15728</v>
      </c>
      <c r="I7" s="24" t="e">
        <f>#REF!</f>
        <v>#REF!</v>
      </c>
      <c r="J7" s="22">
        <f t="shared" si="7"/>
        <v>0</v>
      </c>
      <c r="O7">
        <v>0</v>
      </c>
      <c r="P7">
        <f t="shared" si="8"/>
        <v>0</v>
      </c>
      <c r="Q7" s="12">
        <v>574</v>
      </c>
      <c r="R7" s="2">
        <v>13000000</v>
      </c>
      <c r="S7" s="72"/>
      <c r="T7"/>
      <c r="U7"/>
      <c r="V7"/>
      <c r="W7"/>
      <c r="X7"/>
    </row>
    <row r="8" spans="1:50" s="10" customFormat="1" x14ac:dyDescent="0.25">
      <c r="A8" s="73">
        <f t="shared" si="0"/>
        <v>0</v>
      </c>
      <c r="B8" s="73">
        <f>Q8</f>
        <v>408</v>
      </c>
      <c r="C8" s="73">
        <f t="shared" si="9"/>
        <v>489.59999999999997</v>
      </c>
      <c r="D8" s="73">
        <f t="shared" si="2"/>
        <v>587.52</v>
      </c>
      <c r="E8" s="74">
        <f>R8</f>
        <v>11100000</v>
      </c>
      <c r="F8" s="73">
        <f t="shared" si="4"/>
        <v>27206</v>
      </c>
      <c r="G8" s="73">
        <f t="shared" si="5"/>
        <v>22672</v>
      </c>
      <c r="H8" s="73">
        <f t="shared" si="6"/>
        <v>18893</v>
      </c>
      <c r="I8" s="75" t="e">
        <f>#REF!</f>
        <v>#REF!</v>
      </c>
      <c r="J8" s="73">
        <f t="shared" si="7"/>
        <v>0</v>
      </c>
      <c r="O8" s="10">
        <v>0</v>
      </c>
      <c r="P8" s="10">
        <f t="shared" si="8"/>
        <v>0</v>
      </c>
      <c r="Q8" s="79">
        <v>408</v>
      </c>
      <c r="R8" s="80">
        <v>11100000</v>
      </c>
      <c r="S8" s="76"/>
    </row>
    <row r="9" spans="1:50" s="10" customFormat="1" x14ac:dyDescent="0.25">
      <c r="A9" s="73">
        <f t="shared" si="0"/>
        <v>0</v>
      </c>
      <c r="B9" s="73">
        <f>Q9</f>
        <v>568</v>
      </c>
      <c r="C9" s="73">
        <f t="shared" si="9"/>
        <v>681.6</v>
      </c>
      <c r="D9" s="73">
        <f t="shared" si="2"/>
        <v>817.92</v>
      </c>
      <c r="E9" s="74">
        <f>R9</f>
        <v>16400000</v>
      </c>
      <c r="F9" s="73">
        <f t="shared" si="4"/>
        <v>28873</v>
      </c>
      <c r="G9" s="73">
        <f t="shared" si="5"/>
        <v>24061</v>
      </c>
      <c r="H9" s="73">
        <f t="shared" si="6"/>
        <v>20051</v>
      </c>
      <c r="I9" s="75" t="e">
        <f>#REF!</f>
        <v>#REF!</v>
      </c>
      <c r="J9" s="73">
        <f t="shared" si="7"/>
        <v>0</v>
      </c>
      <c r="O9" s="10">
        <v>0</v>
      </c>
      <c r="P9" s="10">
        <f t="shared" si="8"/>
        <v>0</v>
      </c>
      <c r="Q9" s="79">
        <v>568</v>
      </c>
      <c r="R9" s="80">
        <v>16400000</v>
      </c>
      <c r="S9" s="76"/>
    </row>
    <row r="10" spans="1:50" s="21" customFormat="1" x14ac:dyDescent="0.25">
      <c r="A10" s="22">
        <f t="shared" si="0"/>
        <v>0</v>
      </c>
      <c r="B10" s="22">
        <f t="shared" si="1"/>
        <v>0</v>
      </c>
      <c r="C10" s="22">
        <f t="shared" si="9"/>
        <v>0</v>
      </c>
      <c r="D10" s="22">
        <f t="shared" si="2"/>
        <v>0</v>
      </c>
      <c r="E10" s="23">
        <f t="shared" si="3"/>
        <v>0</v>
      </c>
      <c r="F10" s="22" t="e">
        <f t="shared" si="4"/>
        <v>#DIV/0!</v>
      </c>
      <c r="G10" s="22" t="e">
        <f t="shared" si="5"/>
        <v>#DIV/0!</v>
      </c>
      <c r="H10" s="22" t="e">
        <f t="shared" si="6"/>
        <v>#DIV/0!</v>
      </c>
      <c r="I10" s="24" t="e">
        <f>#REF!</f>
        <v>#REF!</v>
      </c>
      <c r="J10" s="22">
        <f t="shared" si="7"/>
        <v>0</v>
      </c>
      <c r="O10" s="21">
        <v>0</v>
      </c>
      <c r="P10" s="21">
        <f t="shared" si="8"/>
        <v>0</v>
      </c>
      <c r="Q10" s="77">
        <f t="shared" ref="Q10:Q11" si="10">P10/1.2</f>
        <v>0</v>
      </c>
      <c r="R10" s="78">
        <v>0</v>
      </c>
      <c r="S10" s="58"/>
    </row>
    <row r="11" spans="1:5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12">
        <f t="shared" si="10"/>
        <v>0</v>
      </c>
      <c r="R11" s="2">
        <v>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6" si="11">O12/1.2</f>
        <v>0</v>
      </c>
      <c r="Q12" s="12">
        <f t="shared" ref="Q12" si="12">P12/1.2</f>
        <v>0</v>
      </c>
      <c r="R12" s="2">
        <v>0</v>
      </c>
    </row>
    <row r="13" spans="1:50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/>
      <c r="M13" s="19"/>
      <c r="N13" s="19"/>
      <c r="O13" s="19">
        <v>0</v>
      </c>
      <c r="P13" s="19">
        <f t="shared" si="11"/>
        <v>0</v>
      </c>
      <c r="Q13" s="86" t="s">
        <v>13</v>
      </c>
      <c r="R13" s="86"/>
      <c r="S13" s="72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x14ac:dyDescent="0.25">
      <c r="A14" s="4">
        <f t="shared" si="0"/>
        <v>0</v>
      </c>
      <c r="B14" s="4">
        <f t="shared" si="1"/>
        <v>419.79599999999999</v>
      </c>
      <c r="C14" s="4">
        <f t="shared" si="9"/>
        <v>503.75519999999995</v>
      </c>
      <c r="D14" s="4">
        <f t="shared" si="2"/>
        <v>604.50623999999993</v>
      </c>
      <c r="E14" s="5">
        <f t="shared" si="3"/>
        <v>9142857</v>
      </c>
      <c r="F14" s="9">
        <f t="shared" si="4"/>
        <v>21779</v>
      </c>
      <c r="G14" s="9">
        <f t="shared" si="5"/>
        <v>18149</v>
      </c>
      <c r="H14" s="9">
        <f t="shared" si="6"/>
        <v>15125</v>
      </c>
      <c r="I14" s="14" t="e">
        <f>#REF!</f>
        <v>#REF!</v>
      </c>
      <c r="J14" s="4">
        <f t="shared" si="7"/>
        <v>0</v>
      </c>
      <c r="O14">
        <v>0</v>
      </c>
      <c r="P14">
        <f t="shared" ref="P14:P15" si="13">O14/1.2</f>
        <v>0</v>
      </c>
      <c r="Q14" s="12">
        <f>39*10.764</f>
        <v>419.79599999999999</v>
      </c>
      <c r="R14" s="2">
        <v>9142857</v>
      </c>
    </row>
    <row r="15" spans="1:50" s="81" customFormat="1" x14ac:dyDescent="0.25">
      <c r="A15" s="81">
        <f t="shared" si="0"/>
        <v>0</v>
      </c>
      <c r="B15" s="81">
        <f t="shared" si="1"/>
        <v>574</v>
      </c>
      <c r="C15" s="81">
        <f t="shared" si="9"/>
        <v>688.8</v>
      </c>
      <c r="D15" s="81">
        <f t="shared" si="2"/>
        <v>826.56</v>
      </c>
      <c r="E15" s="82">
        <f t="shared" si="3"/>
        <v>14900000</v>
      </c>
      <c r="F15" s="81">
        <f t="shared" si="4"/>
        <v>25958</v>
      </c>
      <c r="G15" s="81">
        <f t="shared" si="5"/>
        <v>21632</v>
      </c>
      <c r="H15" s="81">
        <f t="shared" si="6"/>
        <v>18027</v>
      </c>
      <c r="I15" s="83" t="e">
        <f>#REF!</f>
        <v>#REF!</v>
      </c>
      <c r="J15" s="81" t="str">
        <f t="shared" si="7"/>
        <v>6TH FLOOR</v>
      </c>
      <c r="O15" s="81">
        <v>0</v>
      </c>
      <c r="P15" s="81">
        <f t="shared" si="13"/>
        <v>0</v>
      </c>
      <c r="Q15" s="83">
        <v>574</v>
      </c>
      <c r="R15" s="82">
        <v>14900000</v>
      </c>
      <c r="S15" s="84" t="s">
        <v>38</v>
      </c>
    </row>
    <row r="16" spans="1:50" s="81" customFormat="1" x14ac:dyDescent="0.25">
      <c r="A16" s="81">
        <f t="shared" si="0"/>
        <v>0</v>
      </c>
      <c r="B16" s="81">
        <f t="shared" si="1"/>
        <v>408</v>
      </c>
      <c r="C16" s="81">
        <f t="shared" si="9"/>
        <v>489.59999999999997</v>
      </c>
      <c r="D16" s="81">
        <f t="shared" ref="D16:D17" si="14">C16*1.2</f>
        <v>587.52</v>
      </c>
      <c r="E16" s="82">
        <f t="shared" ref="E16:E17" si="15">R16</f>
        <v>10700000</v>
      </c>
      <c r="F16" s="81">
        <f t="shared" ref="F16:F17" si="16">ROUND((E16/B16),0)</f>
        <v>26225</v>
      </c>
      <c r="G16" s="81">
        <f t="shared" ref="G16:G17" si="17">ROUND((E16/C16),0)</f>
        <v>21855</v>
      </c>
      <c r="H16" s="81">
        <f t="shared" ref="H16:H17" si="18">ROUND((E16/D16),0)</f>
        <v>18212</v>
      </c>
      <c r="I16" s="83" t="e">
        <f>#REF!</f>
        <v>#REF!</v>
      </c>
      <c r="J16" s="81" t="str">
        <f t="shared" ref="J16:J17" si="19">S16</f>
        <v>8TH FLOOR</v>
      </c>
      <c r="O16" s="81">
        <v>0</v>
      </c>
      <c r="P16" s="81">
        <f t="shared" si="11"/>
        <v>0</v>
      </c>
      <c r="Q16" s="83">
        <v>408</v>
      </c>
      <c r="R16" s="82">
        <v>10700000</v>
      </c>
      <c r="S16" s="84" t="s">
        <v>41</v>
      </c>
    </row>
    <row r="17" spans="1:22" s="10" customFormat="1" x14ac:dyDescent="0.25">
      <c r="A17" s="73">
        <f t="shared" si="0"/>
        <v>0</v>
      </c>
      <c r="B17" s="73">
        <f t="shared" si="1"/>
        <v>411</v>
      </c>
      <c r="C17" s="73">
        <f t="shared" si="9"/>
        <v>493.2</v>
      </c>
      <c r="D17" s="73">
        <f t="shared" si="14"/>
        <v>591.83999999999992</v>
      </c>
      <c r="E17" s="74">
        <f t="shared" si="15"/>
        <v>10802721</v>
      </c>
      <c r="F17" s="73">
        <f t="shared" si="16"/>
        <v>26284</v>
      </c>
      <c r="G17" s="73">
        <f t="shared" si="17"/>
        <v>21903</v>
      </c>
      <c r="H17" s="73">
        <f t="shared" si="18"/>
        <v>18253</v>
      </c>
      <c r="I17" s="75" t="e">
        <f>#REF!</f>
        <v>#REF!</v>
      </c>
      <c r="J17" s="73" t="str">
        <f t="shared" si="19"/>
        <v>21ST FLOOR</v>
      </c>
      <c r="O17" s="10">
        <v>0</v>
      </c>
      <c r="P17" s="10">
        <f t="shared" ref="P17" si="20">O17/1.2</f>
        <v>0</v>
      </c>
      <c r="Q17" s="79">
        <v>411</v>
      </c>
      <c r="R17" s="80">
        <v>10802721</v>
      </c>
      <c r="S17" s="76" t="s">
        <v>40</v>
      </c>
    </row>
    <row r="18" spans="1:22" s="10" customFormat="1" x14ac:dyDescent="0.25">
      <c r="A18" s="73">
        <f t="shared" ref="A18" si="21">N18</f>
        <v>0</v>
      </c>
      <c r="B18" s="73">
        <f t="shared" ref="B18" si="22">Q18</f>
        <v>587</v>
      </c>
      <c r="C18" s="73">
        <f t="shared" ref="C18" si="23">B18*1.2</f>
        <v>704.4</v>
      </c>
      <c r="D18" s="73">
        <f t="shared" ref="D18" si="24">C18*1.2</f>
        <v>845.28</v>
      </c>
      <c r="E18" s="74">
        <f t="shared" ref="E18" si="25">R18</f>
        <v>15700000</v>
      </c>
      <c r="F18" s="73">
        <f t="shared" ref="F18" si="26">ROUND((E18/B18),0)</f>
        <v>26746</v>
      </c>
      <c r="G18" s="73">
        <f t="shared" ref="G18" si="27">ROUND((E18/C18),0)</f>
        <v>22288</v>
      </c>
      <c r="H18" s="73">
        <f t="shared" ref="H18" si="28">ROUND((E18/D18),0)</f>
        <v>18574</v>
      </c>
      <c r="I18" s="75" t="e">
        <f>#REF!</f>
        <v>#REF!</v>
      </c>
      <c r="J18" s="73" t="str">
        <f t="shared" ref="J18" si="29">S18</f>
        <v>17TH FLOOR</v>
      </c>
      <c r="O18" s="10">
        <v>0</v>
      </c>
      <c r="P18" s="10">
        <f t="shared" ref="P18" si="30">O18/1.2</f>
        <v>0</v>
      </c>
      <c r="Q18" s="79">
        <v>587</v>
      </c>
      <c r="R18" s="80">
        <v>15700000</v>
      </c>
      <c r="S18" s="76" t="s">
        <v>39</v>
      </c>
    </row>
    <row r="22" spans="1:22" ht="15.75" x14ac:dyDescent="0.25">
      <c r="N22" s="20" t="s">
        <v>44</v>
      </c>
      <c r="O22" s="20"/>
      <c r="P22" s="20"/>
      <c r="Q22" s="20"/>
      <c r="R22" s="20"/>
      <c r="S22" s="59"/>
    </row>
    <row r="23" spans="1:22" ht="15.75" x14ac:dyDescent="0.25">
      <c r="N23" s="20" t="s">
        <v>43</v>
      </c>
      <c r="O23" s="20"/>
      <c r="P23" s="20"/>
      <c r="Q23" s="20"/>
      <c r="R23" s="20"/>
      <c r="S23" s="59"/>
    </row>
    <row r="25" spans="1:22" ht="27.75" customHeight="1" thickBot="1" x14ac:dyDescent="0.35">
      <c r="R25" s="88" t="s">
        <v>42</v>
      </c>
      <c r="S25" s="88"/>
    </row>
    <row r="26" spans="1:22" x14ac:dyDescent="0.25">
      <c r="Q26" s="28"/>
      <c r="R26" s="29"/>
      <c r="S26" s="60"/>
      <c r="T26" s="31"/>
      <c r="U26" s="32"/>
    </row>
    <row r="27" spans="1:22" x14ac:dyDescent="0.25">
      <c r="Q27" s="33" t="s">
        <v>15</v>
      </c>
      <c r="R27" s="25"/>
      <c r="S27" s="61">
        <v>28000</v>
      </c>
      <c r="T27" s="26" t="s">
        <v>35</v>
      </c>
      <c r="U27" s="34"/>
    </row>
    <row r="28" spans="1:22" ht="45" x14ac:dyDescent="0.25">
      <c r="G28" s="6"/>
      <c r="H28" s="6"/>
      <c r="Q28" s="35" t="s">
        <v>16</v>
      </c>
      <c r="R28" s="25"/>
      <c r="S28" s="61">
        <v>2800</v>
      </c>
      <c r="T28" s="27"/>
      <c r="U28" s="34"/>
    </row>
    <row r="29" spans="1:22" x14ac:dyDescent="0.25">
      <c r="Q29" s="33" t="s">
        <v>17</v>
      </c>
      <c r="R29" s="25"/>
      <c r="S29" s="61">
        <f>S27-S28</f>
        <v>25200</v>
      </c>
      <c r="T29" s="27"/>
      <c r="U29" s="34"/>
    </row>
    <row r="30" spans="1:22" x14ac:dyDescent="0.25">
      <c r="Q30" s="33" t="s">
        <v>18</v>
      </c>
      <c r="R30" s="25"/>
      <c r="S30" s="61">
        <f>S28</f>
        <v>2800</v>
      </c>
      <c r="T30" s="27"/>
      <c r="U30" s="34"/>
    </row>
    <row r="31" spans="1:22" x14ac:dyDescent="0.25">
      <c r="G31" s="6"/>
      <c r="H31" s="6"/>
      <c r="I31" s="15"/>
      <c r="Q31" s="33" t="s">
        <v>19</v>
      </c>
      <c r="R31" s="36"/>
      <c r="S31" s="62">
        <f>T31-T32</f>
        <v>0</v>
      </c>
      <c r="T31" s="38">
        <v>2023</v>
      </c>
      <c r="U31" s="34"/>
    </row>
    <row r="32" spans="1:22" x14ac:dyDescent="0.25">
      <c r="Q32" s="33" t="s">
        <v>20</v>
      </c>
      <c r="R32" s="36"/>
      <c r="S32" s="62">
        <f>S33-S31</f>
        <v>60</v>
      </c>
      <c r="T32" s="37">
        <v>2023</v>
      </c>
      <c r="U32" s="34"/>
      <c r="V32" s="85" t="s">
        <v>33</v>
      </c>
    </row>
    <row r="33" spans="17:22" x14ac:dyDescent="0.25">
      <c r="Q33" s="33" t="s">
        <v>21</v>
      </c>
      <c r="R33" s="36"/>
      <c r="S33" s="62">
        <v>60</v>
      </c>
      <c r="T33" s="37"/>
      <c r="U33" s="34"/>
    </row>
    <row r="34" spans="17:22" ht="30" x14ac:dyDescent="0.25">
      <c r="Q34" s="35" t="s">
        <v>34</v>
      </c>
      <c r="R34" s="36"/>
      <c r="S34" s="62">
        <v>0</v>
      </c>
      <c r="T34" s="37"/>
      <c r="U34" s="34"/>
    </row>
    <row r="35" spans="17:22" x14ac:dyDescent="0.25">
      <c r="Q35" s="33"/>
      <c r="R35" s="39"/>
      <c r="S35" s="63">
        <f>S34%</f>
        <v>0</v>
      </c>
      <c r="T35" s="40"/>
      <c r="U35" s="34"/>
    </row>
    <row r="36" spans="17:22" x14ac:dyDescent="0.25">
      <c r="Q36" s="33" t="s">
        <v>22</v>
      </c>
      <c r="R36" s="25"/>
      <c r="S36" s="61">
        <f>S30*S35</f>
        <v>0</v>
      </c>
      <c r="T36" s="27"/>
      <c r="U36" s="34"/>
    </row>
    <row r="37" spans="17:22" x14ac:dyDescent="0.25">
      <c r="Q37" s="33" t="s">
        <v>23</v>
      </c>
      <c r="R37" s="25"/>
      <c r="S37" s="61">
        <f>S30-S36</f>
        <v>2800</v>
      </c>
      <c r="T37" s="27"/>
      <c r="U37" s="34"/>
    </row>
    <row r="38" spans="17:22" x14ac:dyDescent="0.25">
      <c r="Q38" s="33" t="s">
        <v>17</v>
      </c>
      <c r="R38" s="25"/>
      <c r="S38" s="61">
        <f>S29</f>
        <v>25200</v>
      </c>
      <c r="T38" s="27"/>
      <c r="U38" s="34"/>
    </row>
    <row r="39" spans="17:22" x14ac:dyDescent="0.25">
      <c r="Q39" s="33"/>
      <c r="R39" s="25"/>
      <c r="S39" s="61"/>
      <c r="T39" s="27"/>
      <c r="U39" s="34"/>
    </row>
    <row r="40" spans="17:22" x14ac:dyDescent="0.25">
      <c r="Q40" s="50" t="s">
        <v>24</v>
      </c>
      <c r="R40" s="51"/>
      <c r="S40" s="64">
        <f>S38+S37</f>
        <v>28000</v>
      </c>
      <c r="T40" s="27"/>
      <c r="U40" s="34"/>
    </row>
    <row r="41" spans="17:22" ht="15.75" thickBot="1" x14ac:dyDescent="0.3">
      <c r="Q41" s="50"/>
      <c r="R41" s="52"/>
      <c r="S41" s="65"/>
      <c r="T41" s="37"/>
      <c r="U41" s="34"/>
    </row>
    <row r="42" spans="17:22" x14ac:dyDescent="0.25">
      <c r="Q42" s="53" t="s">
        <v>37</v>
      </c>
      <c r="R42" s="54"/>
      <c r="S42" s="66">
        <v>574.47</v>
      </c>
      <c r="T42" s="56" t="s">
        <v>32</v>
      </c>
      <c r="U42" s="57"/>
    </row>
    <row r="43" spans="17:22" x14ac:dyDescent="0.25">
      <c r="Q43" s="33" t="s">
        <v>25</v>
      </c>
      <c r="R43" s="41"/>
      <c r="S43" s="67">
        <f>S40*S42+T46</f>
        <v>16085160</v>
      </c>
      <c r="T43" s="37"/>
      <c r="U43" s="34"/>
    </row>
    <row r="44" spans="17:22" x14ac:dyDescent="0.25">
      <c r="Q44" s="33" t="s">
        <v>36</v>
      </c>
      <c r="R44" s="41"/>
      <c r="S44" s="67">
        <v>1000000</v>
      </c>
      <c r="T44" s="37"/>
      <c r="U44" s="34"/>
    </row>
    <row r="45" spans="17:22" x14ac:dyDescent="0.25">
      <c r="Q45" s="46" t="s">
        <v>31</v>
      </c>
      <c r="R45" s="41"/>
      <c r="S45" s="67">
        <f>S43+S44</f>
        <v>17085160</v>
      </c>
      <c r="T45" s="37"/>
      <c r="U45" s="55"/>
      <c r="V45" s="6"/>
    </row>
    <row r="46" spans="17:22" x14ac:dyDescent="0.25">
      <c r="Q46" s="33" t="s">
        <v>26</v>
      </c>
      <c r="R46" s="42"/>
      <c r="S46" s="68">
        <f>S45*0.9</f>
        <v>15376644</v>
      </c>
      <c r="T46" s="37"/>
      <c r="U46" s="34"/>
    </row>
    <row r="47" spans="17:22" x14ac:dyDescent="0.25">
      <c r="Q47" s="33" t="s">
        <v>27</v>
      </c>
      <c r="R47" s="42"/>
      <c r="S47" s="68">
        <f>S45*0.8</f>
        <v>13668128</v>
      </c>
      <c r="T47" s="43"/>
      <c r="U47" s="34"/>
    </row>
    <row r="48" spans="17:22" x14ac:dyDescent="0.25">
      <c r="Q48" s="33"/>
      <c r="R48" s="42"/>
      <c r="S48" s="69"/>
      <c r="T48" s="37"/>
      <c r="U48" s="34"/>
    </row>
    <row r="49" spans="17:21" ht="15.75" thickBot="1" x14ac:dyDescent="0.3">
      <c r="Q49" s="33" t="s">
        <v>28</v>
      </c>
      <c r="R49" s="42"/>
      <c r="S49" s="68">
        <f>S28*S42</f>
        <v>1608516</v>
      </c>
      <c r="T49" s="43"/>
      <c r="U49" s="34"/>
    </row>
    <row r="50" spans="17:21" x14ac:dyDescent="0.25">
      <c r="Q50" s="28" t="s">
        <v>29</v>
      </c>
      <c r="R50" s="29"/>
      <c r="S50" s="70"/>
      <c r="T50" s="30"/>
      <c r="U50" s="32"/>
    </row>
    <row r="51" spans="17:21" x14ac:dyDescent="0.25">
      <c r="Q51" s="45" t="s">
        <v>30</v>
      </c>
      <c r="R51" s="44"/>
      <c r="S51" s="68">
        <f>S43*0.025/12</f>
        <v>33510.75</v>
      </c>
      <c r="T51" s="43"/>
      <c r="U51" s="34"/>
    </row>
    <row r="52" spans="17:21" ht="9.75" customHeight="1" thickBot="1" x14ac:dyDescent="0.3">
      <c r="Q52" s="47"/>
      <c r="R52" s="48"/>
      <c r="S52" s="71"/>
      <c r="T52" s="48"/>
      <c r="U52" s="49"/>
    </row>
  </sheetData>
  <mergeCells count="3">
    <mergeCell ref="Q13:R13"/>
    <mergeCell ref="Q3:R3"/>
    <mergeCell ref="R25:S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Y19" sqref="Y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9" sqref="C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B23" sqref="B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2023-10-30T12:52:36Z</dcterms:modified>
</cp:coreProperties>
</file>