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6047A891-5052-4CD3-BA3D-B4D7D42BDF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G8" i="1"/>
  <c r="F5" i="1"/>
  <c r="G7" i="1"/>
  <c r="G6" i="1"/>
  <c r="G5" i="1"/>
  <c r="B35" i="1" l="1"/>
  <c r="D40" i="1"/>
  <c r="J27" i="1"/>
  <c r="J32" i="1" l="1"/>
  <c r="J4" i="1"/>
  <c r="J31" i="1"/>
  <c r="J30" i="1" l="1"/>
  <c r="J29" i="1"/>
  <c r="J28" i="1"/>
  <c r="G39" i="1"/>
  <c r="H39" i="1" s="1"/>
  <c r="G38" i="1"/>
  <c r="H38" i="1" s="1"/>
  <c r="D39" i="1"/>
  <c r="D38" i="1"/>
  <c r="G37" i="1"/>
  <c r="G36" i="1"/>
  <c r="G35" i="1"/>
  <c r="K35" i="1" l="1"/>
  <c r="J5" i="1"/>
  <c r="G27" i="1" l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L35" i="1"/>
  <c r="J36" i="1"/>
  <c r="H37" i="1"/>
  <c r="H36" i="1" l="1"/>
  <c r="H35" i="1"/>
  <c r="D36" i="1"/>
  <c r="K7" i="1" l="1"/>
  <c r="I32" i="1" l="1"/>
  <c r="I31" i="1"/>
  <c r="I33" i="1"/>
  <c r="D37" i="1" l="1"/>
  <c r="I27" i="1"/>
  <c r="I36" i="1" l="1"/>
  <c r="I35" i="1"/>
  <c r="D35" i="1"/>
  <c r="I28" i="1"/>
  <c r="I29" i="1"/>
  <c r="I30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s="1"/>
  <c r="B21" i="1" s="1"/>
  <c r="B19" i="1" l="1"/>
  <c r="B18" i="1"/>
</calcChain>
</file>

<file path=xl/sharedStrings.xml><?xml version="1.0" encoding="utf-8"?>
<sst xmlns="http://schemas.openxmlformats.org/spreadsheetml/2006/main" count="35" uniqueCount="31">
  <si>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</si>
  <si>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</si>
  <si>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</si>
  <si>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</si>
  <si>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</si>
  <si>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</si>
  <si>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</si>
  <si>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</si>
  <si>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</si>
  <si>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</si>
  <si>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</si>
  <si>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</si>
  <si>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</si>
  <si>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</si>
  <si>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</si>
  <si>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</si>
  <si>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</si>
  <si>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</si>
  <si>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</si>
  <si>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</si>
  <si>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</si>
  <si>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</si>
  <si>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</si>
  <si>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</si>
  <si>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Built up</t>
  </si>
  <si>
    <t>RV</t>
  </si>
  <si>
    <t>DV</t>
  </si>
  <si>
    <t>Carpet Area</t>
  </si>
  <si>
    <t>Measurement Carpet area</t>
  </si>
  <si>
    <t>Balcony area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</si>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</sst>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/>
    <xf numFmtId="43" fontId="12" fillId="0" borderId="1" xfId="0" applyNumberFormat="1" applyFont="1" applyBorder="1"/>
    <xf numFmtId="43" fontId="14" fillId="0" borderId="1" xfId="0" applyNumberFormat="1" applyFont="1" applyBorder="1"/>
    <xf numFmtId="43" fontId="13" fillId="0" borderId="1" xfId="0" applyNumberFormat="1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7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7" fillId="0" borderId="1" xfId="0" applyFont="1" applyBorder="1"/>
    <xf numFmtId="43" fontId="0" fillId="0" borderId="8" xfId="0" applyNumberFormat="1" applyBorder="1"/>
    <xf numFmtId="0" fontId="0" fillId="0" borderId="8" xfId="0" applyBorder="1"/>
    <xf numFmtId="43" fontId="11" fillId="0" borderId="1" xfId="1" applyFont="1" applyBorder="1"/>
    <xf numFmtId="164" fontId="11" fillId="0" borderId="1" xfId="1" applyNumberFormat="1" applyFont="1" applyBorder="1"/>
    <xf numFmtId="43" fontId="15" fillId="0" borderId="1" xfId="0" applyNumberFormat="1" applyFont="1" applyBorder="1"/>
    <xf numFmtId="2" fontId="11" fillId="0" borderId="1" xfId="1" applyNumberFormat="1" applyFont="1" applyBorder="1"/>
    <xf numFmtId="0" fontId="7" fillId="2" borderId="1" xfId="0" applyFont="1" applyFill="1" applyBorder="1"/>
    <xf numFmtId="0" fontId="0" fillId="2" borderId="1" xfId="0" applyFill="1" applyBorder="1"/>
    <xf numFmtId="0" fontId="0" fillId="2" borderId="0" xfId="0" applyFill="1"/>
    <xf numFmtId="43" fontId="0" fillId="2" borderId="8" xfId="0" applyNumberFormat="1" applyFill="1" applyBorder="1"/>
    <xf numFmtId="43" fontId="0" fillId="2" borderId="1" xfId="0" applyNumberFormat="1" applyFill="1" applyBorder="1"/>
    <xf numFmtId="0" fontId="7" fillId="2" borderId="0" xfId="0" applyFont="1" applyFill="1"/>
    <xf numFmtId="43" fontId="0" fillId="2" borderId="0" xfId="0" applyNumberFormat="1" applyFill="1"/>
    <xf numFmtId="43" fontId="6" fillId="0" borderId="7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564266</xdr:colOff>
      <xdr:row>40</xdr:row>
      <xdr:rowOff>1064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FDD6F3-6795-311A-A8AF-BF0E3C587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13866" cy="7621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545213</xdr:colOff>
      <xdr:row>40</xdr:row>
      <xdr:rowOff>77274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CB5B6B-2E3D-96DC-75C5-706ED67EA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94813" cy="7697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zoomScaleNormal="100" workbookViewId="0">
      <selection activeCell="K20" sqref="K20"/>
    </sheetView>
  </sheetViews>
  <sheetFormatPr defaultRowHeight="15" x14ac:dyDescent="0.25"/>
  <cols>
    <col min="1" max="1" width="21.7109375" bestFit="1" customWidth="1"/>
    <col min="2" max="2" width="18.140625" style="17" bestFit="1" customWidth="1"/>
    <col min="3" max="3" width="15.5703125" style="17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0"/>
      <c r="C1" s="22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1"/>
      <c r="B2" s="41"/>
      <c r="C2" s="41"/>
      <c r="D2" s="47"/>
      <c r="E2" s="17"/>
      <c r="F2" t="s">
        <v>13</v>
      </c>
      <c r="I2" s="6"/>
      <c r="L2" s="5"/>
      <c r="O2" s="6"/>
    </row>
    <row r="3" spans="1:15" ht="16.5" x14ac:dyDescent="0.3">
      <c r="A3" s="31" t="s">
        <v>0</v>
      </c>
      <c r="B3" s="42">
        <v>10700</v>
      </c>
      <c r="C3" s="42"/>
      <c r="D3" s="39"/>
      <c r="E3" s="13"/>
      <c r="F3" s="5">
        <v>1995</v>
      </c>
      <c r="G3" s="7">
        <v>2023</v>
      </c>
      <c r="H3" s="8">
        <f>G3-F3</f>
        <v>28</v>
      </c>
      <c r="I3" s="6"/>
      <c r="J3">
        <v>26620</v>
      </c>
      <c r="L3" s="5"/>
      <c r="M3" s="7"/>
      <c r="N3" s="8"/>
      <c r="O3" s="6"/>
    </row>
    <row r="4" spans="1:15" ht="33" x14ac:dyDescent="0.3">
      <c r="A4" s="32" t="s">
        <v>1</v>
      </c>
      <c r="B4" s="42">
        <v>2700</v>
      </c>
      <c r="C4" s="42"/>
      <c r="D4" s="39"/>
      <c r="E4" s="13"/>
      <c r="F4" s="9" t="s">
        <v>24</v>
      </c>
      <c r="G4" t="s">
        <v>27</v>
      </c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31" t="s">
        <v>2</v>
      </c>
      <c r="B5" s="42">
        <f>B3-B4</f>
        <v>8000</v>
      </c>
      <c r="C5" s="42"/>
      <c r="D5" s="39"/>
      <c r="E5" s="21"/>
      <c r="F5" s="20">
        <f>43.21*10.764</f>
        <v>465.11243999999999</v>
      </c>
      <c r="G5" s="7">
        <f>36.92*10.764</f>
        <v>397.40688</v>
      </c>
      <c r="H5" s="27" t="s">
        <v>15</v>
      </c>
      <c r="I5" s="45"/>
      <c r="J5">
        <f>J4/10.764</f>
        <v>2596.711259754738</v>
      </c>
      <c r="L5" s="5"/>
      <c r="M5" s="7"/>
      <c r="N5" s="8"/>
      <c r="O5" s="6"/>
    </row>
    <row r="6" spans="1:15" ht="16.5" x14ac:dyDescent="0.3">
      <c r="A6" s="31" t="s">
        <v>3</v>
      </c>
      <c r="B6" s="42">
        <f>B4</f>
        <v>2700</v>
      </c>
      <c r="C6" s="42"/>
      <c r="D6" s="39"/>
      <c r="E6" s="39"/>
      <c r="F6" s="39"/>
      <c r="G6" s="25">
        <f>2.37*10.764</f>
        <v>25.510680000000001</v>
      </c>
      <c r="H6" s="27" t="s">
        <v>29</v>
      </c>
      <c r="I6" s="18"/>
      <c r="J6" s="19"/>
      <c r="L6" s="5"/>
      <c r="M6" s="7"/>
      <c r="N6" s="8"/>
      <c r="O6" s="6"/>
    </row>
    <row r="7" spans="1:15" ht="16.5" x14ac:dyDescent="0.3">
      <c r="A7" s="31" t="s">
        <v>4</v>
      </c>
      <c r="B7" s="33">
        <v>0</v>
      </c>
      <c r="C7" s="33"/>
      <c r="D7" s="48"/>
      <c r="E7" s="55"/>
      <c r="F7" s="39"/>
      <c r="G7" s="25">
        <f>SUM(G5:G6)</f>
        <v>422.91755999999998</v>
      </c>
      <c r="H7" s="25"/>
      <c r="I7" s="19"/>
      <c r="J7" s="19"/>
      <c r="K7">
        <f>J7/10.764</f>
        <v>0</v>
      </c>
      <c r="L7" s="5"/>
      <c r="M7" s="10"/>
      <c r="N7" s="11"/>
      <c r="O7" s="6"/>
    </row>
    <row r="8" spans="1:15" ht="16.5" x14ac:dyDescent="0.3">
      <c r="A8" s="31" t="s">
        <v>5</v>
      </c>
      <c r="B8" s="33">
        <f>B9-B7</f>
        <v>60</v>
      </c>
      <c r="C8" s="33"/>
      <c r="D8" s="49"/>
      <c r="E8" s="56"/>
      <c r="F8" s="39"/>
      <c r="G8" s="26">
        <f>G7*1.1</f>
        <v>465.209316</v>
      </c>
      <c r="H8" s="25"/>
      <c r="I8" s="19"/>
      <c r="J8" s="19"/>
      <c r="L8" s="5"/>
      <c r="M8" s="10"/>
      <c r="N8" s="11"/>
      <c r="O8" s="6"/>
    </row>
    <row r="9" spans="1:15" ht="16.5" x14ac:dyDescent="0.3">
      <c r="A9" s="31" t="s">
        <v>6</v>
      </c>
      <c r="B9" s="33">
        <v>60</v>
      </c>
      <c r="C9" s="33"/>
      <c r="D9" s="48"/>
      <c r="E9" s="55"/>
      <c r="F9" s="57"/>
      <c r="G9" s="44"/>
      <c r="H9" s="26"/>
      <c r="I9" s="19"/>
      <c r="J9" s="19"/>
      <c r="K9" s="16"/>
      <c r="L9" s="16"/>
      <c r="M9" s="14"/>
      <c r="N9" s="11"/>
      <c r="O9" s="6"/>
    </row>
    <row r="10" spans="1:15" ht="33" x14ac:dyDescent="0.3">
      <c r="A10" s="32" t="s">
        <v>7</v>
      </c>
      <c r="B10" s="33">
        <f>90*B7/B9</f>
        <v>0</v>
      </c>
      <c r="C10" s="33"/>
      <c r="D10" s="48"/>
      <c r="E10" s="55"/>
      <c r="F10" s="39"/>
      <c r="G10" s="24"/>
      <c r="H10" s="26"/>
      <c r="I10" s="19"/>
      <c r="J10" s="19"/>
      <c r="K10" s="16"/>
      <c r="L10" s="16"/>
      <c r="M10" s="14"/>
      <c r="N10" s="11"/>
      <c r="O10" s="6"/>
    </row>
    <row r="11" spans="1:15" ht="16.5" x14ac:dyDescent="0.3">
      <c r="A11" s="31"/>
      <c r="B11" s="43">
        <f>B10%</f>
        <v>0</v>
      </c>
      <c r="C11" s="43"/>
      <c r="D11" s="50"/>
      <c r="E11" s="58"/>
      <c r="F11" s="39" t="s">
        <v>28</v>
      </c>
      <c r="G11" s="25" t="s">
        <v>29</v>
      </c>
      <c r="H11" s="26"/>
      <c r="I11" s="19"/>
      <c r="J11" s="19"/>
      <c r="K11" s="16"/>
      <c r="L11" s="16"/>
      <c r="M11" s="14"/>
      <c r="N11" s="12"/>
      <c r="O11" s="6"/>
    </row>
    <row r="12" spans="1:15" ht="16.5" x14ac:dyDescent="0.3">
      <c r="A12" s="31" t="s">
        <v>8</v>
      </c>
      <c r="B12" s="42">
        <f>B6*B11</f>
        <v>0</v>
      </c>
      <c r="C12" s="42"/>
      <c r="D12" s="51"/>
      <c r="E12" s="55"/>
      <c r="F12" s="39" t="s">
        <v>30</v>
      </c>
      <c r="G12" s="25"/>
      <c r="H12" s="26"/>
      <c r="I12" s="66"/>
      <c r="J12" s="19"/>
      <c r="K12" s="16"/>
      <c r="L12" s="16"/>
      <c r="M12" s="14"/>
      <c r="N12" s="8"/>
      <c r="O12" s="6"/>
    </row>
    <row r="13" spans="1:15" ht="16.5" x14ac:dyDescent="0.3">
      <c r="A13" s="31" t="s">
        <v>9</v>
      </c>
      <c r="B13" s="42">
        <f>B6-B12</f>
        <v>2700</v>
      </c>
      <c r="C13" s="42"/>
      <c r="D13" s="51"/>
      <c r="E13" s="1"/>
      <c r="F13" s="13"/>
      <c r="G13" s="26"/>
      <c r="H13" s="26"/>
      <c r="I13" s="19"/>
      <c r="J13" s="19"/>
      <c r="K13" s="16"/>
      <c r="L13" s="16"/>
      <c r="M13" s="14"/>
      <c r="N13" s="8"/>
      <c r="O13" s="6"/>
    </row>
    <row r="14" spans="1:15" ht="16.5" x14ac:dyDescent="0.3">
      <c r="A14" s="31" t="s">
        <v>2</v>
      </c>
      <c r="B14" s="42">
        <f>B5</f>
        <v>8000</v>
      </c>
      <c r="C14" s="42"/>
      <c r="D14" s="39"/>
      <c r="E14" s="13"/>
      <c r="F14" s="16"/>
      <c r="H14" s="26"/>
      <c r="I14" s="19"/>
      <c r="J14" s="19"/>
      <c r="K14" s="16"/>
      <c r="L14" s="16"/>
      <c r="M14" s="14"/>
      <c r="N14" s="8"/>
      <c r="O14" s="6"/>
    </row>
    <row r="15" spans="1:15" ht="16.5" x14ac:dyDescent="0.3">
      <c r="A15" s="31" t="s">
        <v>10</v>
      </c>
      <c r="B15" s="42">
        <f>B14+B13</f>
        <v>10700</v>
      </c>
      <c r="C15" s="42"/>
      <c r="D15" s="39"/>
      <c r="E15" s="13"/>
      <c r="F15" s="16"/>
      <c r="G15" s="28"/>
      <c r="H15" s="26"/>
      <c r="I15" s="16"/>
      <c r="J15" s="16"/>
      <c r="K15" s="16"/>
      <c r="L15" s="16"/>
      <c r="M15" s="14"/>
      <c r="N15" s="8"/>
      <c r="O15" s="6"/>
    </row>
    <row r="16" spans="1:15" ht="16.5" x14ac:dyDescent="0.3">
      <c r="A16" s="31" t="s">
        <v>23</v>
      </c>
      <c r="B16" s="34">
        <v>423</v>
      </c>
      <c r="C16" s="34"/>
      <c r="D16" s="35"/>
      <c r="E16" s="13"/>
      <c r="F16" s="26"/>
      <c r="G16" s="29"/>
      <c r="H16" s="25"/>
      <c r="I16" s="45"/>
      <c r="L16" s="5"/>
      <c r="N16" s="11"/>
      <c r="O16" s="6"/>
    </row>
    <row r="17" spans="1:15" ht="16.5" x14ac:dyDescent="0.3">
      <c r="A17" s="31" t="s">
        <v>11</v>
      </c>
      <c r="B17" s="36">
        <f>B15*B16</f>
        <v>4526100</v>
      </c>
      <c r="C17" s="36"/>
      <c r="D17" s="37"/>
      <c r="E17" s="13"/>
      <c r="F17" s="26"/>
      <c r="G17" s="26"/>
      <c r="H17" s="25"/>
      <c r="I17" s="45"/>
      <c r="L17" s="5"/>
      <c r="N17" s="25"/>
      <c r="O17" s="45"/>
    </row>
    <row r="18" spans="1:15" ht="16.5" hidden="1" x14ac:dyDescent="0.3">
      <c r="A18" s="31" t="s">
        <v>25</v>
      </c>
      <c r="B18" s="36">
        <f>B17*0.9</f>
        <v>4073490</v>
      </c>
      <c r="C18" s="36"/>
      <c r="D18" s="37"/>
      <c r="E18" s="13"/>
      <c r="F18" s="26"/>
      <c r="G18" s="26"/>
      <c r="H18" s="25"/>
      <c r="I18" s="45"/>
      <c r="N18" s="25"/>
      <c r="O18" s="13"/>
    </row>
    <row r="19" spans="1:15" ht="16.5" hidden="1" x14ac:dyDescent="0.3">
      <c r="A19" s="31" t="s">
        <v>26</v>
      </c>
      <c r="B19" s="36">
        <f>B17*0.8</f>
        <v>3620880</v>
      </c>
      <c r="C19" s="36"/>
      <c r="D19" s="37"/>
      <c r="E19" s="13"/>
      <c r="F19" s="26"/>
      <c r="G19" s="26"/>
      <c r="H19" s="25"/>
      <c r="I19" s="45"/>
      <c r="N19" s="25"/>
      <c r="O19" s="13"/>
    </row>
    <row r="20" spans="1:15" ht="16.5" x14ac:dyDescent="0.3">
      <c r="A20" s="31" t="s">
        <v>12</v>
      </c>
      <c r="B20" s="38">
        <f>B4*465</f>
        <v>1255500</v>
      </c>
      <c r="C20" s="38"/>
      <c r="D20" s="39"/>
      <c r="E20" s="13"/>
      <c r="F20" s="13"/>
      <c r="G20" s="13"/>
      <c r="I20" s="6"/>
    </row>
    <row r="21" spans="1:15" ht="16.5" x14ac:dyDescent="0.3">
      <c r="A21" s="33" t="s">
        <v>16</v>
      </c>
      <c r="B21" s="46">
        <f>B17*0.03/12</f>
        <v>11315.25</v>
      </c>
      <c r="C21" s="38"/>
      <c r="D21" s="38"/>
      <c r="E21" s="13"/>
    </row>
    <row r="22" spans="1:15" x14ac:dyDescent="0.25">
      <c r="B22" s="23"/>
      <c r="C22" s="23"/>
    </row>
    <row r="23" spans="1:15" x14ac:dyDescent="0.25">
      <c r="B23" s="23"/>
      <c r="C23" s="23"/>
    </row>
    <row r="25" spans="1:15" x14ac:dyDescent="0.25">
      <c r="D25" t="s">
        <v>14</v>
      </c>
    </row>
    <row r="26" spans="1:15" x14ac:dyDescent="0.25">
      <c r="B26" s="52" t="s">
        <v>20</v>
      </c>
      <c r="C26" s="52" t="s">
        <v>15</v>
      </c>
      <c r="D26" s="20" t="s">
        <v>21</v>
      </c>
      <c r="E26" s="20"/>
      <c r="F26" s="20" t="s">
        <v>11</v>
      </c>
      <c r="G26" s="20" t="s">
        <v>17</v>
      </c>
      <c r="H26" s="20" t="s">
        <v>18</v>
      </c>
      <c r="I26" s="20" t="s">
        <v>19</v>
      </c>
      <c r="J26" s="20"/>
    </row>
    <row r="27" spans="1:15" ht="17.25" x14ac:dyDescent="0.3">
      <c r="B27" s="52"/>
      <c r="C27" s="52">
        <v>283</v>
      </c>
      <c r="D27" s="20"/>
      <c r="E27" s="20"/>
      <c r="F27" s="20">
        <v>3200000</v>
      </c>
      <c r="G27" s="21">
        <f t="shared" ref="G27:G33" si="0">F27/C27</f>
        <v>11307.420494699647</v>
      </c>
      <c r="H27" s="21" t="e">
        <f>F27/D27</f>
        <v>#DIV/0!</v>
      </c>
      <c r="I27" s="21" t="e">
        <f t="shared" ref="I27:I33" si="1">F27/B27</f>
        <v>#DIV/0!</v>
      </c>
      <c r="J27" s="20">
        <f>B27/C27</f>
        <v>0</v>
      </c>
      <c r="K27" s="30"/>
    </row>
    <row r="28" spans="1:15" ht="17.25" x14ac:dyDescent="0.3">
      <c r="B28" s="52"/>
      <c r="C28" s="52">
        <v>591</v>
      </c>
      <c r="D28" s="20"/>
      <c r="E28" s="20"/>
      <c r="F28" s="20">
        <v>6500000</v>
      </c>
      <c r="G28" s="21">
        <f t="shared" si="0"/>
        <v>10998.307952622674</v>
      </c>
      <c r="H28" s="21" t="e">
        <f>F28/D28</f>
        <v>#DIV/0!</v>
      </c>
      <c r="I28" s="21" t="e">
        <f t="shared" si="1"/>
        <v>#DIV/0!</v>
      </c>
      <c r="J28" s="20">
        <f t="shared" ref="J28:J32" si="2">D28/C28</f>
        <v>0</v>
      </c>
      <c r="K28" s="30"/>
    </row>
    <row r="29" spans="1:15" x14ac:dyDescent="0.25">
      <c r="B29" s="52"/>
      <c r="C29" s="52">
        <v>457</v>
      </c>
      <c r="D29" s="20"/>
      <c r="E29" s="20"/>
      <c r="F29" s="21">
        <v>4518000</v>
      </c>
      <c r="G29" s="21">
        <f t="shared" si="0"/>
        <v>9886.2144420131299</v>
      </c>
      <c r="H29" s="21" t="e">
        <f t="shared" ref="H29:H33" si="3">F29/D29</f>
        <v>#DIV/0!</v>
      </c>
      <c r="I29" s="21" t="e">
        <f t="shared" si="1"/>
        <v>#DIV/0!</v>
      </c>
      <c r="J29" s="20">
        <f t="shared" si="2"/>
        <v>0</v>
      </c>
    </row>
    <row r="30" spans="1:15" x14ac:dyDescent="0.25">
      <c r="B30" s="52"/>
      <c r="C30" s="52">
        <v>608</v>
      </c>
      <c r="D30" s="20"/>
      <c r="E30" s="20"/>
      <c r="F30" s="21">
        <v>6300000</v>
      </c>
      <c r="G30" s="21">
        <f t="shared" si="0"/>
        <v>10361.842105263158</v>
      </c>
      <c r="H30" s="21" t="e">
        <f t="shared" si="3"/>
        <v>#DIV/0!</v>
      </c>
      <c r="I30" s="21" t="e">
        <f t="shared" si="1"/>
        <v>#DIV/0!</v>
      </c>
      <c r="J30" s="20">
        <f t="shared" si="2"/>
        <v>0</v>
      </c>
    </row>
    <row r="31" spans="1:15" x14ac:dyDescent="0.25">
      <c r="C31" s="59">
        <v>387</v>
      </c>
      <c r="D31" s="60"/>
      <c r="E31" s="61"/>
      <c r="F31" s="62">
        <v>4151000</v>
      </c>
      <c r="G31" s="62">
        <f t="shared" si="0"/>
        <v>10726.098191214471</v>
      </c>
      <c r="H31" s="63" t="e">
        <f t="shared" si="3"/>
        <v>#DIV/0!</v>
      </c>
      <c r="I31" s="53" t="e">
        <f t="shared" si="1"/>
        <v>#DIV/0!</v>
      </c>
      <c r="J31" s="54">
        <f t="shared" si="2"/>
        <v>0</v>
      </c>
    </row>
    <row r="32" spans="1:15" x14ac:dyDescent="0.25">
      <c r="C32" s="64">
        <v>575</v>
      </c>
      <c r="D32" s="60"/>
      <c r="E32" s="61"/>
      <c r="F32" s="62">
        <v>5956000</v>
      </c>
      <c r="G32" s="62">
        <f t="shared" si="0"/>
        <v>10358.260869565218</v>
      </c>
      <c r="H32" s="62" t="e">
        <f t="shared" si="3"/>
        <v>#DIV/0!</v>
      </c>
      <c r="I32" s="53" t="e">
        <f t="shared" si="1"/>
        <v>#DIV/0!</v>
      </c>
      <c r="J32" s="54">
        <f t="shared" si="2"/>
        <v>0</v>
      </c>
    </row>
    <row r="33" spans="1:12" x14ac:dyDescent="0.25">
      <c r="F33" s="54"/>
      <c r="G33" s="53" t="e">
        <f t="shared" si="0"/>
        <v>#DIV/0!</v>
      </c>
      <c r="H33" s="53" t="e">
        <f t="shared" si="3"/>
        <v>#DIV/0!</v>
      </c>
      <c r="I33" s="53" t="e">
        <f t="shared" si="1"/>
        <v>#DIV/0!</v>
      </c>
    </row>
    <row r="34" spans="1:12" x14ac:dyDescent="0.25">
      <c r="B34" s="17" t="s">
        <v>22</v>
      </c>
    </row>
    <row r="35" spans="1:12" x14ac:dyDescent="0.25">
      <c r="B35" s="64">
        <f>32.89*10.764</f>
        <v>354.02796000000001</v>
      </c>
      <c r="C35" s="64">
        <v>4000000</v>
      </c>
      <c r="D35" s="61">
        <f t="shared" ref="D35:D40" si="4">C35/B35</f>
        <v>11298.542634881154</v>
      </c>
      <c r="E35" s="61">
        <v>240000</v>
      </c>
      <c r="F35" s="61">
        <v>30000</v>
      </c>
      <c r="G35" s="65">
        <f>F35+E35+C35</f>
        <v>4270000</v>
      </c>
      <c r="H35" s="61">
        <f>G35/B35</f>
        <v>12061.194262735633</v>
      </c>
      <c r="I35" s="13" t="e">
        <f>G35/#REF!</f>
        <v>#REF!</v>
      </c>
      <c r="K35">
        <f>A35+B35</f>
        <v>354.02796000000001</v>
      </c>
      <c r="L35">
        <f>G35/K35</f>
        <v>12061.194262735633</v>
      </c>
    </row>
    <row r="36" spans="1:12" x14ac:dyDescent="0.25">
      <c r="B36" s="17">
        <v>360</v>
      </c>
      <c r="C36" s="17">
        <v>2337000</v>
      </c>
      <c r="D36">
        <f t="shared" si="4"/>
        <v>6491.666666666667</v>
      </c>
      <c r="E36">
        <v>163600</v>
      </c>
      <c r="F36">
        <v>23400</v>
      </c>
      <c r="G36" s="13">
        <f>F36+E36+C36</f>
        <v>2524000</v>
      </c>
      <c r="H36">
        <f>G36/B36</f>
        <v>7011.1111111111113</v>
      </c>
      <c r="I36" s="13" t="e">
        <f>G36/#REF!</f>
        <v>#REF!</v>
      </c>
      <c r="J36" t="e">
        <f>G36/A36</f>
        <v>#DIV/0!</v>
      </c>
    </row>
    <row r="37" spans="1:12" x14ac:dyDescent="0.25">
      <c r="D37" t="e">
        <f t="shared" si="4"/>
        <v>#DIV/0!</v>
      </c>
      <c r="E37">
        <v>240000</v>
      </c>
      <c r="F37">
        <v>30000</v>
      </c>
      <c r="G37" s="13">
        <f>F37+E37+C37</f>
        <v>270000</v>
      </c>
      <c r="H37" t="e">
        <f>G37/B37</f>
        <v>#DIV/0!</v>
      </c>
    </row>
    <row r="38" spans="1:12" ht="15.75" x14ac:dyDescent="0.25">
      <c r="A38" s="15"/>
      <c r="D38" t="e">
        <f t="shared" si="4"/>
        <v>#DIV/0!</v>
      </c>
      <c r="E38">
        <v>392000</v>
      </c>
      <c r="F38">
        <v>30000</v>
      </c>
      <c r="G38" s="13">
        <f>F38+E38+C38</f>
        <v>422000</v>
      </c>
      <c r="H38" t="e">
        <f>G38/B38</f>
        <v>#DIV/0!</v>
      </c>
    </row>
    <row r="39" spans="1:12" ht="15.75" x14ac:dyDescent="0.25">
      <c r="A39" s="15"/>
      <c r="D39" t="e">
        <f t="shared" si="4"/>
        <v>#DIV/0!</v>
      </c>
      <c r="E39">
        <v>288000</v>
      </c>
      <c r="F39">
        <v>30000</v>
      </c>
      <c r="G39" s="13">
        <f>F39+E39+C39</f>
        <v>318000</v>
      </c>
      <c r="H39" t="e">
        <f>G39/B39</f>
        <v>#DIV/0!</v>
      </c>
    </row>
    <row r="40" spans="1:12" ht="15.75" x14ac:dyDescent="0.25">
      <c r="A40" s="15"/>
      <c r="D40" t="e">
        <f t="shared" si="4"/>
        <v>#DIV/0!</v>
      </c>
    </row>
    <row r="41" spans="1:12" ht="15.75" x14ac:dyDescent="0.25">
      <c r="A41" s="15"/>
    </row>
    <row r="42" spans="1:12" ht="15.75" x14ac:dyDescent="0.25">
      <c r="A42" s="15"/>
    </row>
    <row r="43" spans="1:12" ht="15.75" x14ac:dyDescent="0.25">
      <c r="A43" s="15"/>
    </row>
    <row r="44" spans="1:12" ht="15.75" x14ac:dyDescent="0.25">
      <c r="A44" s="15"/>
    </row>
    <row r="64" spans="4:6" x14ac:dyDescent="0.25">
      <c r="D64" s="13"/>
      <c r="E64" s="13"/>
      <c r="F6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>
      <selection activeCell="I34" sqref="I34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topLeftCell="A22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C8EB-9C30-4946-9AC0-07F9757B988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Sheet6</vt:lpstr>
      <vt:lpstr>Sheet5</vt:lpstr>
      <vt:lpstr>Sheet4</vt:lpstr>
      <vt:lpstr>Sheet2</vt:lpstr>
      <vt:lpstr>Sheet3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2023-10-28T06:50:39Z</dcterms:modified>
</cp:coreProperties>
</file>