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mc:AlternateContent xmlns:mc="http://schemas.openxmlformats.org/markup-compatibility/2006">
    <mc:Choice Requires="x15">
      <x15ac:absPath xmlns:x15ac="http://schemas.microsoft.com/office/spreadsheetml/2010/11/ac" url="D:\RASHMI\October 2023\Nishant Baburao Naikade - BOI\"/>
    </mc:Choice>
  </mc:AlternateContent>
  <xr:revisionPtr revIDLastSave="0" documentId="13_ncr:1_{2C278A32-A74F-47F1-8E89-F70BDEBE4170}" xr6:coauthVersionLast="45" xr6:coauthVersionMax="45" xr10:uidLastSave="{00000000-0000-0000-0000-000000000000}"/>
  <bookViews>
    <workbookView xWindow="-120" yWindow="-120" windowWidth="29040" windowHeight="15720" xr2:uid="{00000000-000D-0000-FFFF-FFFF00000000}"/>
  </bookViews>
  <sheets>
    <sheet name="20-20" sheetId="4" r:id="rId1"/>
    <sheet name="Sheet1" sheetId="13" r:id="rId2"/>
    <sheet name="Sheet2" sheetId="14" r:id="rId3"/>
    <sheet name="Sheet3" sheetId="15" r:id="rId4"/>
    <sheet name="Sheet4" sheetId="16" r:id="rId5"/>
    <sheet name="Sheet5" sheetId="17" r:id="rId6"/>
    <sheet name="Sheet6" sheetId="18" r:id="rId7"/>
    <sheet name="Sheet7" sheetId="19" r:id="rId8"/>
    <sheet name="Sheet8" sheetId="20" r:id="rId9"/>
    <sheet name="Sheet9" sheetId="21" r:id="rId10"/>
    <sheet name="Sheet10" sheetId="22" r:id="rId11"/>
    <sheet name="Sheet11" sheetId="23" r:id="rId12"/>
    <sheet name="Sheet12" sheetId="24" r:id="rId13"/>
  </sheets>
  <calcPr calcId="191029"/>
</workbook>
</file>

<file path=xl/calcChain.xml><?xml version="1.0" encoding="utf-8"?>
<calcChain xmlns="http://schemas.openxmlformats.org/spreadsheetml/2006/main">
  <c r="N46" i="4" l="1"/>
  <c r="N41" i="4"/>
  <c r="N42" i="4"/>
  <c r="N43" i="4"/>
  <c r="N44" i="4"/>
  <c r="N45" i="4"/>
  <c r="N40" i="4"/>
  <c r="W28" i="4"/>
  <c r="Q5" i="4"/>
  <c r="Q4" i="4"/>
  <c r="Q3" i="4"/>
  <c r="P19" i="4" l="1"/>
  <c r="O19" i="4"/>
  <c r="I19" i="4"/>
  <c r="E19" i="4"/>
  <c r="G19" i="4" s="1"/>
  <c r="B19" i="4"/>
  <c r="C19" i="4" s="1"/>
  <c r="D19" i="4" s="1"/>
  <c r="A19" i="4"/>
  <c r="P18" i="4"/>
  <c r="O18" i="4" s="1"/>
  <c r="I18" i="4"/>
  <c r="E18" i="4"/>
  <c r="B18" i="4"/>
  <c r="C18" i="4" s="1"/>
  <c r="D18" i="4" s="1"/>
  <c r="H18" i="4" s="1"/>
  <c r="A18" i="4"/>
  <c r="P17" i="4"/>
  <c r="O17" i="4"/>
  <c r="I17" i="4"/>
  <c r="E17" i="4"/>
  <c r="B17" i="4"/>
  <c r="C17" i="4" s="1"/>
  <c r="A17" i="4"/>
  <c r="R30" i="4"/>
  <c r="Q30" i="4"/>
  <c r="S30" i="4" s="1"/>
  <c r="S31" i="4" s="1"/>
  <c r="W40" i="4"/>
  <c r="W24" i="4"/>
  <c r="W27" i="4" s="1"/>
  <c r="W23" i="4"/>
  <c r="W22" i="4"/>
  <c r="W31" i="4" s="1"/>
  <c r="F18" i="4" l="1"/>
  <c r="H19" i="4"/>
  <c r="W25" i="4"/>
  <c r="D17" i="4"/>
  <c r="H17" i="4" s="1"/>
  <c r="G17" i="4"/>
  <c r="F17" i="4"/>
  <c r="G18" i="4"/>
  <c r="F19" i="4"/>
  <c r="S33" i="4"/>
  <c r="S32" i="4"/>
  <c r="W29" i="4"/>
  <c r="W30" i="4" s="1"/>
  <c r="W33" i="4" s="1"/>
  <c r="W36" i="4" s="1"/>
  <c r="W37" i="4" s="1"/>
  <c r="W42" i="4" l="1"/>
  <c r="W38" i="4"/>
  <c r="P16" i="4"/>
  <c r="O16" i="4" s="1"/>
  <c r="I16" i="4"/>
  <c r="E16" i="4"/>
  <c r="B16" i="4"/>
  <c r="C16" i="4" s="1"/>
  <c r="D16" i="4" s="1"/>
  <c r="A16" i="4"/>
  <c r="P15" i="4"/>
  <c r="O15" i="4" s="1"/>
  <c r="I15" i="4"/>
  <c r="E15" i="4"/>
  <c r="F15" i="4" s="1"/>
  <c r="B15" i="4"/>
  <c r="C15" i="4" s="1"/>
  <c r="D15" i="4" s="1"/>
  <c r="A15" i="4"/>
  <c r="P14" i="4"/>
  <c r="O14" i="4" s="1"/>
  <c r="I14" i="4"/>
  <c r="E14" i="4"/>
  <c r="F14" i="4" s="1"/>
  <c r="D14" i="4"/>
  <c r="H14" i="4" s="1"/>
  <c r="G14" i="4"/>
  <c r="B14" i="4"/>
  <c r="C14" i="4" s="1"/>
  <c r="A14" i="4"/>
  <c r="P13" i="4"/>
  <c r="O13" i="4" s="1"/>
  <c r="I13" i="4"/>
  <c r="E13" i="4"/>
  <c r="B13" i="4"/>
  <c r="A13" i="4"/>
  <c r="P12" i="4"/>
  <c r="O12" i="4" s="1"/>
  <c r="I12" i="4"/>
  <c r="E12" i="4"/>
  <c r="B12" i="4"/>
  <c r="A12" i="4"/>
  <c r="P11" i="4"/>
  <c r="O11" i="4" s="1"/>
  <c r="I11" i="4"/>
  <c r="E11" i="4"/>
  <c r="B11" i="4"/>
  <c r="A11" i="4"/>
  <c r="P10" i="4"/>
  <c r="O10" i="4" s="1"/>
  <c r="I10" i="4"/>
  <c r="E10" i="4"/>
  <c r="B10" i="4"/>
  <c r="C10" i="4" s="1"/>
  <c r="D10" i="4" s="1"/>
  <c r="A10" i="4"/>
  <c r="P8" i="4"/>
  <c r="O8" i="4" s="1"/>
  <c r="I8" i="4"/>
  <c r="E8" i="4"/>
  <c r="B8" i="4"/>
  <c r="A8" i="4"/>
  <c r="P7" i="4"/>
  <c r="O7" i="4"/>
  <c r="I7" i="4"/>
  <c r="E7" i="4"/>
  <c r="B7" i="4"/>
  <c r="A7" i="4"/>
  <c r="P6" i="4"/>
  <c r="O6" i="4" s="1"/>
  <c r="I6" i="4"/>
  <c r="E6" i="4"/>
  <c r="B6" i="4"/>
  <c r="C6" i="4" s="1"/>
  <c r="D6" i="4" s="1"/>
  <c r="H6" i="4" s="1"/>
  <c r="A6" i="4"/>
  <c r="O5" i="4"/>
  <c r="I5" i="4"/>
  <c r="E5" i="4"/>
  <c r="B5" i="4"/>
  <c r="A5" i="4"/>
  <c r="O4" i="4"/>
  <c r="I4" i="4"/>
  <c r="E4" i="4"/>
  <c r="B4" i="4"/>
  <c r="A4" i="4"/>
  <c r="O3" i="4"/>
  <c r="F12" i="4" l="1"/>
  <c r="H10" i="4"/>
  <c r="G10" i="4"/>
  <c r="C4" i="4"/>
  <c r="D4" i="4" s="1"/>
  <c r="H4" i="4" s="1"/>
  <c r="F11" i="4"/>
  <c r="F13" i="4"/>
  <c r="C13" i="4"/>
  <c r="D13" i="4" s="1"/>
  <c r="H13" i="4" s="1"/>
  <c r="F5" i="4"/>
  <c r="C5" i="4"/>
  <c r="D5" i="4" s="1"/>
  <c r="H5" i="4" s="1"/>
  <c r="G6" i="4"/>
  <c r="C12" i="4"/>
  <c r="D12" i="4" s="1"/>
  <c r="H12" i="4" s="1"/>
  <c r="G16" i="4"/>
  <c r="D8" i="4"/>
  <c r="H8" i="4" s="1"/>
  <c r="C8" i="4"/>
  <c r="C11" i="4"/>
  <c r="D11" i="4" s="1"/>
  <c r="H11" i="4" s="1"/>
  <c r="D7" i="4"/>
  <c r="C7" i="4"/>
  <c r="F7" i="4"/>
  <c r="G8" i="4"/>
  <c r="F4" i="4"/>
  <c r="F6" i="4"/>
  <c r="G7" i="4"/>
  <c r="F10" i="4"/>
  <c r="G11" i="4"/>
  <c r="G15" i="4"/>
  <c r="H16" i="4"/>
  <c r="H7" i="4"/>
  <c r="H15" i="4"/>
  <c r="F16" i="4"/>
  <c r="G5" i="4"/>
  <c r="F8" i="4"/>
  <c r="G13" i="4"/>
  <c r="G4" i="4" l="1"/>
  <c r="G12" i="4"/>
  <c r="I3" i="4"/>
  <c r="E3" i="4"/>
  <c r="B3" i="4" l="1"/>
  <c r="C3" i="4" s="1"/>
  <c r="A3" i="4"/>
  <c r="F3" i="4" l="1"/>
  <c r="D3" i="4"/>
  <c r="H3" i="4" s="1"/>
  <c r="G3" i="4"/>
</calcChain>
</file>

<file path=xl/sharedStrings.xml><?xml version="1.0" encoding="utf-8"?>
<sst xmlns="http://schemas.openxmlformats.org/spreadsheetml/2006/main" count="51" uniqueCount="44">
  <si>
    <t>Sr. No.</t>
  </si>
  <si>
    <t>Value</t>
  </si>
  <si>
    <t>Floor</t>
  </si>
  <si>
    <t>Total Floor</t>
  </si>
  <si>
    <t>Super Built up area</t>
  </si>
  <si>
    <t>Built up area</t>
  </si>
  <si>
    <t>Carpet area</t>
  </si>
  <si>
    <t xml:space="preserve">Sr. No. </t>
  </si>
  <si>
    <t>Rate on Carpet area</t>
  </si>
  <si>
    <t>Built up area (20%)</t>
  </si>
  <si>
    <t>Saleable area (20 + 20%)</t>
  </si>
  <si>
    <t>Rate on Built up  area (20%)</t>
  </si>
  <si>
    <t>Rate on Saleable area (20 + 20%)</t>
  </si>
  <si>
    <t>New Construction Rate</t>
  </si>
  <si>
    <t>rate on BUA</t>
  </si>
  <si>
    <t>Bldg.+Service (Cost of Construction)</t>
  </si>
  <si>
    <t>Land + Others</t>
  </si>
  <si>
    <t>Replacement Cost</t>
  </si>
  <si>
    <t>Age of the bldg.</t>
  </si>
  <si>
    <t>Estimated Life</t>
  </si>
  <si>
    <t>Total Life</t>
  </si>
  <si>
    <t>Depreciation (100-10)X15/60</t>
  </si>
  <si>
    <t>Depreciation Amt</t>
  </si>
  <si>
    <t>Depreciated Bldg. Rate</t>
  </si>
  <si>
    <t xml:space="preserve">Total Composite </t>
  </si>
  <si>
    <t>bua</t>
  </si>
  <si>
    <t>MV</t>
  </si>
  <si>
    <t>RV</t>
  </si>
  <si>
    <t>DV</t>
  </si>
  <si>
    <t>IV</t>
  </si>
  <si>
    <t>RR Value</t>
  </si>
  <si>
    <t>Rental Value</t>
  </si>
  <si>
    <t>Sale Instances</t>
  </si>
  <si>
    <t>Remark</t>
  </si>
  <si>
    <t>F. no.</t>
  </si>
  <si>
    <t>BUA</t>
  </si>
  <si>
    <t>Rate</t>
  </si>
  <si>
    <t>FMV</t>
  </si>
  <si>
    <t>DSV</t>
  </si>
  <si>
    <t>Index II</t>
  </si>
  <si>
    <t>Bank Of India ( Kalwa (West) Branch ) - NISHANT BABURAO NAIKADE</t>
  </si>
  <si>
    <t>Near Bldg</t>
  </si>
  <si>
    <t xml:space="preserve"> </t>
  </si>
  <si>
    <t>Total Carpet area as per measurement is 400.00 Sq. Ft. and Built up area as per Agreement for Sale is 530.00 Sq. Ft., which is actually more than Built Up area as loading comes to 32%. For the purpose of valuation we have considered the area as per Agreement for Sale and adjusted the rate accordingly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</si>
</sst>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13" x14ac:knownFonts="1">
    <font>
      <sz val="11"/>
      <color theme="1"/>
      <name val="Calibri"/>
      <family val="2"/>
      <scheme val="minor"/>
    </font>
    <font>
      <sz val="11"/>
      <color rgb="FFFF0000"/>
      <name val="Calibri"/>
      <family val="2"/>
      <scheme val="minor"/>
    </font>
    <font>
      <b/>
      <sz val="11"/>
      <color theme="1"/>
      <name val="Calibri"/>
      <family val="2"/>
      <scheme val="minor"/>
    </font>
    <font>
      <b/>
      <sz val="11"/>
      <color theme="0"/>
      <name val="Calibri"/>
      <family val="2"/>
      <scheme val="minor"/>
    </font>
    <font>
      <sz val="11"/>
      <color theme="0"/>
      <name val="Calibri"/>
      <family val="2"/>
      <scheme val="minor"/>
    </font>
    <font>
      <sz val="11"/>
      <color theme="1"/>
      <name val="Calibri"/>
      <family val="2"/>
      <scheme val="minor"/>
    </font>
    <font>
      <b/>
      <u/>
      <sz val="11"/>
      <color theme="1"/>
      <name val="Calibri"/>
      <family val="2"/>
      <scheme val="minor"/>
    </font>
    <font>
      <b/>
      <sz val="13"/>
      <color rgb="FF7030A0"/>
      <name val="Calibri"/>
      <family val="2"/>
      <scheme val="minor"/>
    </font>
    <font>
      <sz val="12"/>
      <color theme="1"/>
      <name val="Calibri"/>
      <family val="2"/>
      <scheme val="minor"/>
    </font>
    <font>
      <b/>
      <sz val="12"/>
      <name val="Calibri"/>
      <family val="2"/>
      <scheme val="minor"/>
    </font>
    <font>
      <b/>
      <sz val="12"/>
      <color theme="1"/>
      <name val="Calibri"/>
      <family val="2"/>
      <scheme val="minor"/>
    </font>
    <font>
      <b/>
      <u/>
      <sz val="12"/>
      <color theme="1"/>
      <name val="Calibri"/>
      <family val="2"/>
      <scheme val="minor"/>
    </font>
    <font>
      <sz val="12"/>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4">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s>
  <cellStyleXfs count="2">
    <xf numFmtId="0" fontId="0" fillId="0" borderId="0"/>
    <xf numFmtId="43" fontId="5" fillId="0" borderId="0" applyFont="0" applyFill="0" applyBorder="0" applyAlignment="0" applyProtection="0"/>
  </cellStyleXfs>
  <cellXfs count="50">
    <xf numFmtId="0" fontId="0" fillId="0" borderId="0" xfId="0"/>
    <xf numFmtId="0" fontId="0" fillId="0" borderId="0" xfId="0" applyAlignment="1">
      <alignment wrapText="1"/>
    </xf>
    <xf numFmtId="4" fontId="0" fillId="0" borderId="0" xfId="0" applyNumberFormat="1"/>
    <xf numFmtId="0" fontId="1" fillId="0" borderId="0" xfId="0" applyFont="1" applyAlignment="1">
      <alignment wrapText="1"/>
    </xf>
    <xf numFmtId="0" fontId="1" fillId="0" borderId="0" xfId="0" applyFont="1"/>
    <xf numFmtId="4" fontId="1" fillId="0" borderId="0" xfId="0" applyNumberFormat="1" applyFont="1"/>
    <xf numFmtId="0" fontId="2" fillId="0" borderId="0" xfId="0" applyFont="1"/>
    <xf numFmtId="0" fontId="0" fillId="0" borderId="0" xfId="0" applyFill="1"/>
    <xf numFmtId="0" fontId="0" fillId="2" borderId="0" xfId="0" applyFill="1"/>
    <xf numFmtId="0" fontId="1" fillId="2" borderId="0" xfId="0" applyFont="1" applyFill="1" applyAlignment="1">
      <alignment wrapText="1"/>
    </xf>
    <xf numFmtId="0" fontId="1" fillId="2" borderId="0" xfId="0" applyFont="1" applyFill="1"/>
    <xf numFmtId="0" fontId="4" fillId="0" borderId="0" xfId="0" applyFont="1"/>
    <xf numFmtId="0" fontId="3" fillId="0" borderId="0" xfId="0" applyFont="1"/>
    <xf numFmtId="0" fontId="0" fillId="0" borderId="0" xfId="0" applyAlignment="1">
      <alignment horizontal="center"/>
    </xf>
    <xf numFmtId="0" fontId="6" fillId="0" borderId="0" xfId="0" applyFont="1"/>
    <xf numFmtId="0" fontId="2" fillId="0" borderId="0" xfId="0" applyFont="1" applyAlignment="1">
      <alignment horizontal="center"/>
    </xf>
    <xf numFmtId="43" fontId="0" fillId="0" borderId="0" xfId="0" applyNumberFormat="1"/>
    <xf numFmtId="43" fontId="2" fillId="0" borderId="0" xfId="0" applyNumberFormat="1" applyFont="1"/>
    <xf numFmtId="0" fontId="8" fillId="0" borderId="1" xfId="0" applyFont="1" applyBorder="1"/>
    <xf numFmtId="43" fontId="8" fillId="0" borderId="0" xfId="1" applyFont="1" applyBorder="1"/>
    <xf numFmtId="43" fontId="9" fillId="0" borderId="0" xfId="1" applyFont="1" applyBorder="1"/>
    <xf numFmtId="43" fontId="9" fillId="3" borderId="0" xfId="1" applyFont="1" applyFill="1" applyBorder="1"/>
    <xf numFmtId="0" fontId="8" fillId="0" borderId="1" xfId="0" applyFont="1" applyBorder="1" applyAlignment="1">
      <alignment wrapText="1"/>
    </xf>
    <xf numFmtId="43" fontId="9" fillId="0" borderId="0" xfId="1" applyFont="1" applyFill="1" applyBorder="1"/>
    <xf numFmtId="0" fontId="8" fillId="0" borderId="0" xfId="0" applyFont="1"/>
    <xf numFmtId="0" fontId="9" fillId="0" borderId="0" xfId="0" applyFont="1"/>
    <xf numFmtId="0" fontId="9" fillId="3" borderId="0" xfId="0" applyFont="1" applyFill="1"/>
    <xf numFmtId="9" fontId="8" fillId="0" borderId="0" xfId="0" applyNumberFormat="1" applyFont="1"/>
    <xf numFmtId="10" fontId="9" fillId="0" borderId="0" xfId="0" applyNumberFormat="1" applyFont="1"/>
    <xf numFmtId="0" fontId="8" fillId="3" borderId="1" xfId="0" applyFont="1" applyFill="1" applyBorder="1"/>
    <xf numFmtId="43" fontId="8" fillId="3" borderId="0" xfId="1" applyFont="1" applyFill="1" applyBorder="1"/>
    <xf numFmtId="0" fontId="8" fillId="3" borderId="0" xfId="0" applyFont="1" applyFill="1"/>
    <xf numFmtId="0" fontId="10" fillId="0" borderId="0" xfId="0" applyFont="1"/>
    <xf numFmtId="43" fontId="9" fillId="0" borderId="0" xfId="0" applyNumberFormat="1" applyFont="1"/>
    <xf numFmtId="0" fontId="11" fillId="0" borderId="1" xfId="0" applyFont="1" applyBorder="1"/>
    <xf numFmtId="43" fontId="12" fillId="0" borderId="0" xfId="0" applyNumberFormat="1" applyFont="1"/>
    <xf numFmtId="43" fontId="9" fillId="3" borderId="0" xfId="0" applyNumberFormat="1" applyFont="1" applyFill="1"/>
    <xf numFmtId="0" fontId="12" fillId="0" borderId="0" xfId="0" applyFont="1"/>
    <xf numFmtId="0" fontId="8" fillId="0" borderId="2" xfId="0" applyFont="1" applyBorder="1"/>
    <xf numFmtId="0" fontId="8" fillId="0" borderId="3" xfId="0" applyFont="1" applyBorder="1"/>
    <xf numFmtId="43" fontId="12" fillId="0" borderId="3" xfId="0" applyNumberFormat="1" applyFont="1" applyBorder="1"/>
    <xf numFmtId="0" fontId="12" fillId="0" borderId="1" xfId="0" applyFont="1" applyBorder="1"/>
    <xf numFmtId="0" fontId="1" fillId="3" borderId="0" xfId="0" applyFont="1" applyFill="1"/>
    <xf numFmtId="4" fontId="1" fillId="3" borderId="0" xfId="0" applyNumberFormat="1" applyFont="1" applyFill="1"/>
    <xf numFmtId="0" fontId="0" fillId="3" borderId="0" xfId="0" applyFill="1"/>
    <xf numFmtId="4" fontId="0" fillId="3" borderId="0" xfId="0" applyNumberFormat="1" applyFill="1"/>
    <xf numFmtId="4" fontId="1" fillId="2" borderId="0" xfId="0" applyNumberFormat="1" applyFont="1" applyFill="1"/>
    <xf numFmtId="4" fontId="0" fillId="2" borderId="0" xfId="0" applyNumberFormat="1" applyFill="1"/>
    <xf numFmtId="0" fontId="7" fillId="0" borderId="0" xfId="0" applyFont="1" applyAlignment="1">
      <alignment horizontal="center" vertical="center"/>
    </xf>
    <xf numFmtId="0" fontId="0" fillId="0" borderId="0" xfId="0" applyAlignment="1">
      <alignment horizontal="center"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25</xdr:col>
      <xdr:colOff>325937</xdr:colOff>
      <xdr:row>50</xdr:row>
      <xdr:rowOff>10792</xdr:rowOff>
    </xdr:to>
    <xdr:pic>
      <xdr:nvPicPr>
        <xdr:cNvPr id="2" name="Picture 1">
          <a:extLst>
            <a:ext uri="{FF2B5EF4-FFF2-40B4-BE49-F238E27FC236}">
              <a16:creationId xmlns:a16="http://schemas.microsoft.com/office/drawing/2014/main" id="{1DEF0D70-0CB8-4CB0-A393-A063D0706D17}"/>
            </a:ext>
          </a:extLst>
        </xdr:cNvPr>
        <xdr:cNvPicPr>
          <a:picLocks noChangeAspect="1"/>
        </xdr:cNvPicPr>
      </xdr:nvPicPr>
      <xdr:blipFill>
        <a:blip xmlns:r="http://schemas.openxmlformats.org/officeDocument/2006/relationships" r:embed="rId1"/>
        <a:stretch>
          <a:fillRect/>
        </a:stretch>
      </xdr:blipFill>
      <xdr:spPr>
        <a:xfrm>
          <a:off x="609600" y="190500"/>
          <a:ext cx="14956337" cy="90785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23</xdr:col>
      <xdr:colOff>563925</xdr:colOff>
      <xdr:row>53</xdr:row>
      <xdr:rowOff>115566</xdr:rowOff>
    </xdr:to>
    <xdr:pic>
      <xdr:nvPicPr>
        <xdr:cNvPr id="2" name="Picture 1">
          <a:extLst>
            <a:ext uri="{FF2B5EF4-FFF2-40B4-BE49-F238E27FC236}">
              <a16:creationId xmlns:a16="http://schemas.microsoft.com/office/drawing/2014/main" id="{E5576576-9367-4BFF-91F4-A9F6A8B78AE7}"/>
            </a:ext>
          </a:extLst>
        </xdr:cNvPr>
        <xdr:cNvPicPr>
          <a:picLocks noChangeAspect="1"/>
        </xdr:cNvPicPr>
      </xdr:nvPicPr>
      <xdr:blipFill>
        <a:blip xmlns:r="http://schemas.openxmlformats.org/officeDocument/2006/relationships" r:embed="rId1"/>
        <a:stretch>
          <a:fillRect/>
        </a:stretch>
      </xdr:blipFill>
      <xdr:spPr>
        <a:xfrm>
          <a:off x="609600" y="1143000"/>
          <a:ext cx="13975125" cy="90690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23</xdr:col>
      <xdr:colOff>135326</xdr:colOff>
      <xdr:row>46</xdr:row>
      <xdr:rowOff>77407</xdr:rowOff>
    </xdr:to>
    <xdr:pic>
      <xdr:nvPicPr>
        <xdr:cNvPr id="2" name="Picture 1">
          <a:extLst>
            <a:ext uri="{FF2B5EF4-FFF2-40B4-BE49-F238E27FC236}">
              <a16:creationId xmlns:a16="http://schemas.microsoft.com/office/drawing/2014/main" id="{047121FA-0D20-4293-AC43-5E4C04F6DBAE}"/>
            </a:ext>
          </a:extLst>
        </xdr:cNvPr>
        <xdr:cNvPicPr>
          <a:picLocks noChangeAspect="1"/>
        </xdr:cNvPicPr>
      </xdr:nvPicPr>
      <xdr:blipFill>
        <a:blip xmlns:r="http://schemas.openxmlformats.org/officeDocument/2006/relationships" r:embed="rId1"/>
        <a:stretch>
          <a:fillRect/>
        </a:stretch>
      </xdr:blipFill>
      <xdr:spPr>
        <a:xfrm>
          <a:off x="0" y="190500"/>
          <a:ext cx="14156126" cy="8649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30</xdr:col>
      <xdr:colOff>497837</xdr:colOff>
      <xdr:row>39</xdr:row>
      <xdr:rowOff>39069</xdr:rowOff>
    </xdr:to>
    <xdr:pic>
      <xdr:nvPicPr>
        <xdr:cNvPr id="2" name="Picture 1">
          <a:extLst>
            <a:ext uri="{FF2B5EF4-FFF2-40B4-BE49-F238E27FC236}">
              <a16:creationId xmlns:a16="http://schemas.microsoft.com/office/drawing/2014/main" id="{8B9F35EE-704A-493E-9176-B1E43E7F156E}"/>
            </a:ext>
          </a:extLst>
        </xdr:cNvPr>
        <xdr:cNvPicPr>
          <a:picLocks noChangeAspect="1"/>
        </xdr:cNvPicPr>
      </xdr:nvPicPr>
      <xdr:blipFill>
        <a:blip xmlns:r="http://schemas.openxmlformats.org/officeDocument/2006/relationships" r:embed="rId1"/>
        <a:stretch>
          <a:fillRect/>
        </a:stretch>
      </xdr:blipFill>
      <xdr:spPr>
        <a:xfrm>
          <a:off x="609600" y="190500"/>
          <a:ext cx="18176237" cy="69446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29</xdr:col>
      <xdr:colOff>488310</xdr:colOff>
      <xdr:row>41</xdr:row>
      <xdr:rowOff>86641</xdr:rowOff>
    </xdr:to>
    <xdr:pic>
      <xdr:nvPicPr>
        <xdr:cNvPr id="2" name="Picture 1">
          <a:extLst>
            <a:ext uri="{FF2B5EF4-FFF2-40B4-BE49-F238E27FC236}">
              <a16:creationId xmlns:a16="http://schemas.microsoft.com/office/drawing/2014/main" id="{EB71067B-27F0-4251-A358-8E6673F684C6}"/>
            </a:ext>
          </a:extLst>
        </xdr:cNvPr>
        <xdr:cNvPicPr>
          <a:picLocks noChangeAspect="1"/>
        </xdr:cNvPicPr>
      </xdr:nvPicPr>
      <xdr:blipFill>
        <a:blip xmlns:r="http://schemas.openxmlformats.org/officeDocument/2006/relationships" r:embed="rId1"/>
        <a:stretch>
          <a:fillRect/>
        </a:stretch>
      </xdr:blipFill>
      <xdr:spPr>
        <a:xfrm>
          <a:off x="0" y="1333500"/>
          <a:ext cx="18166710" cy="65636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459229</xdr:colOff>
      <xdr:row>3</xdr:row>
      <xdr:rowOff>104775</xdr:rowOff>
    </xdr:from>
    <xdr:to>
      <xdr:col>33</xdr:col>
      <xdr:colOff>126363</xdr:colOff>
      <xdr:row>35</xdr:row>
      <xdr:rowOff>66675</xdr:rowOff>
    </xdr:to>
    <xdr:pic>
      <xdr:nvPicPr>
        <xdr:cNvPr id="2" name="Picture 1">
          <a:extLst>
            <a:ext uri="{FF2B5EF4-FFF2-40B4-BE49-F238E27FC236}">
              <a16:creationId xmlns:a16="http://schemas.microsoft.com/office/drawing/2014/main" id="{CC5B9A26-72D7-4113-8DB7-319A9880802A}"/>
            </a:ext>
          </a:extLst>
        </xdr:cNvPr>
        <xdr:cNvPicPr>
          <a:picLocks noChangeAspect="1"/>
        </xdr:cNvPicPr>
      </xdr:nvPicPr>
      <xdr:blipFill>
        <a:blip xmlns:r="http://schemas.openxmlformats.org/officeDocument/2006/relationships" r:embed="rId1"/>
        <a:stretch>
          <a:fillRect/>
        </a:stretch>
      </xdr:blipFill>
      <xdr:spPr>
        <a:xfrm>
          <a:off x="3507229" y="676275"/>
          <a:ext cx="16735934" cy="6057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46"/>
  <sheetViews>
    <sheetView tabSelected="1" topLeftCell="A10" zoomScaleNormal="100" workbookViewId="0">
      <selection activeCell="P38" sqref="P38"/>
    </sheetView>
  </sheetViews>
  <sheetFormatPr defaultRowHeight="15" x14ac:dyDescent="0.25"/>
  <cols>
    <col min="1" max="1" width="4.28515625" customWidth="1"/>
    <col min="2" max="2" width="11.140625" bestFit="1" customWidth="1"/>
    <col min="3" max="4" width="12.5703125" customWidth="1"/>
    <col min="5" max="5" width="15.42578125" customWidth="1"/>
    <col min="6" max="6" width="11.7109375" style="7" customWidth="1"/>
    <col min="7" max="7" width="12.28515625" customWidth="1"/>
    <col min="8" max="8" width="10.85546875" customWidth="1"/>
    <col min="9" max="9" width="11.85546875" customWidth="1"/>
    <col min="10" max="10" width="9.85546875" customWidth="1"/>
    <col min="11" max="13" width="9.140625" hidden="1" customWidth="1"/>
    <col min="14" max="14" width="13.5703125" customWidth="1"/>
    <col min="15" max="15" width="10.5703125" customWidth="1"/>
    <col min="16" max="16" width="8.28515625" customWidth="1"/>
    <col min="17" max="17" width="10.7109375" customWidth="1"/>
    <col min="18" max="18" width="16" customWidth="1"/>
    <col min="19" max="19" width="12.140625" customWidth="1"/>
    <col min="21" max="21" width="23.85546875" customWidth="1"/>
    <col min="23" max="23" width="19" customWidth="1"/>
    <col min="24" max="24" width="13.5703125" customWidth="1"/>
    <col min="25" max="25" width="16.28515625" customWidth="1"/>
    <col min="26" max="26" width="12" customWidth="1"/>
  </cols>
  <sheetData>
    <row r="1" spans="1:20" s="1" customFormat="1" ht="60" x14ac:dyDescent="0.25">
      <c r="A1" s="3" t="s">
        <v>0</v>
      </c>
      <c r="B1" s="3" t="s">
        <v>6</v>
      </c>
      <c r="C1" s="3" t="s">
        <v>9</v>
      </c>
      <c r="D1" s="3" t="s">
        <v>10</v>
      </c>
      <c r="E1" s="3" t="s">
        <v>1</v>
      </c>
      <c r="F1" s="9" t="s">
        <v>8</v>
      </c>
      <c r="G1" s="9" t="s">
        <v>11</v>
      </c>
      <c r="H1" s="9" t="s">
        <v>12</v>
      </c>
      <c r="I1" s="3" t="s">
        <v>2</v>
      </c>
      <c r="J1" s="3" t="s">
        <v>3</v>
      </c>
      <c r="N1" s="1" t="s">
        <v>7</v>
      </c>
      <c r="O1" s="1" t="s">
        <v>4</v>
      </c>
      <c r="P1" s="1" t="s">
        <v>5</v>
      </c>
      <c r="Q1" s="1" t="s">
        <v>6</v>
      </c>
      <c r="R1" s="1" t="s">
        <v>1</v>
      </c>
      <c r="S1" s="1" t="s">
        <v>3</v>
      </c>
    </row>
    <row r="2" spans="1:20" s="1" customFormat="1" ht="36" customHeight="1" x14ac:dyDescent="0.25">
      <c r="A2" s="48" t="s">
        <v>39</v>
      </c>
      <c r="B2" s="48"/>
      <c r="C2" s="48"/>
      <c r="D2" s="48"/>
      <c r="E2" s="48"/>
      <c r="F2" s="48"/>
      <c r="G2" s="48"/>
      <c r="H2" s="48"/>
      <c r="I2" s="48"/>
      <c r="J2" s="48"/>
      <c r="K2" s="48"/>
      <c r="L2" s="48"/>
      <c r="M2" s="48"/>
      <c r="N2" s="48"/>
      <c r="O2" s="48"/>
      <c r="P2" s="48"/>
      <c r="Q2" s="48"/>
      <c r="R2" s="48"/>
    </row>
    <row r="3" spans="1:20" ht="21" customHeight="1" x14ac:dyDescent="0.25">
      <c r="A3" s="4">
        <f t="shared" ref="A3" si="0">N3</f>
        <v>0</v>
      </c>
      <c r="B3" s="4">
        <f t="shared" ref="B3" si="1">Q3</f>
        <v>666.66666666666674</v>
      </c>
      <c r="C3" s="4">
        <f>B3*1.2</f>
        <v>800.00000000000011</v>
      </c>
      <c r="D3" s="4">
        <f t="shared" ref="D3" si="2">C3*1.2</f>
        <v>960.00000000000011</v>
      </c>
      <c r="E3" s="5">
        <f t="shared" ref="E3" si="3">R3</f>
        <v>4990000</v>
      </c>
      <c r="F3" s="10">
        <f>ROUND((E3/B3),0)</f>
        <v>7485</v>
      </c>
      <c r="G3" s="10">
        <f t="shared" ref="G3" si="4">ROUND((E3/C3),0)</f>
        <v>6238</v>
      </c>
      <c r="H3" s="10">
        <f t="shared" ref="H3" si="5">ROUND((E3/D3),0)</f>
        <v>5198</v>
      </c>
      <c r="I3" s="4" t="e">
        <f>#REF!</f>
        <v>#REF!</v>
      </c>
      <c r="J3" s="4">
        <v>0</v>
      </c>
      <c r="O3">
        <f>P3*1.2</f>
        <v>960</v>
      </c>
      <c r="P3">
        <v>800</v>
      </c>
      <c r="Q3">
        <f>P3/1.2</f>
        <v>666.66666666666674</v>
      </c>
      <c r="R3" s="2">
        <v>4990000</v>
      </c>
      <c r="T3" s="8"/>
    </row>
    <row r="4" spans="1:20" x14ac:dyDescent="0.25">
      <c r="A4" s="4">
        <f t="shared" ref="A4:A16" si="6">N4</f>
        <v>0</v>
      </c>
      <c r="B4" s="4">
        <f t="shared" ref="B4:B16" si="7">Q4</f>
        <v>626.66666666666674</v>
      </c>
      <c r="C4" s="4">
        <f t="shared" ref="C4:C16" si="8">B4*1.2</f>
        <v>752.00000000000011</v>
      </c>
      <c r="D4" s="4">
        <f t="shared" ref="D4:D16" si="9">C4*1.2</f>
        <v>902.40000000000009</v>
      </c>
      <c r="E4" s="5">
        <f t="shared" ref="E4:E16" si="10">R4</f>
        <v>4675000</v>
      </c>
      <c r="F4" s="10">
        <f t="shared" ref="F4:F16" si="11">ROUND((E4/B4),0)</f>
        <v>7460</v>
      </c>
      <c r="G4" s="10">
        <f t="shared" ref="G4:G16" si="12">ROUND((E4/C4),0)</f>
        <v>6217</v>
      </c>
      <c r="H4" s="10">
        <f t="shared" ref="H4:H16" si="13">ROUND((E4/D4),0)</f>
        <v>5181</v>
      </c>
      <c r="I4" s="4" t="e">
        <f>#REF!</f>
        <v>#REF!</v>
      </c>
      <c r="J4" s="4">
        <v>0</v>
      </c>
      <c r="O4">
        <f t="shared" ref="O4" si="14">P4*1.2</f>
        <v>902.4</v>
      </c>
      <c r="P4">
        <v>752</v>
      </c>
      <c r="Q4">
        <f>P4/1.2</f>
        <v>626.66666666666674</v>
      </c>
      <c r="R4" s="2">
        <v>4675000</v>
      </c>
      <c r="T4" s="8"/>
    </row>
    <row r="5" spans="1:20" s="44" customFormat="1" x14ac:dyDescent="0.25">
      <c r="A5" s="42">
        <f t="shared" si="6"/>
        <v>0</v>
      </c>
      <c r="B5" s="42">
        <f t="shared" si="7"/>
        <v>441.66666666666669</v>
      </c>
      <c r="C5" s="42">
        <f t="shared" si="8"/>
        <v>530</v>
      </c>
      <c r="D5" s="42">
        <f t="shared" si="9"/>
        <v>636</v>
      </c>
      <c r="E5" s="43">
        <f t="shared" si="10"/>
        <v>4000000</v>
      </c>
      <c r="F5" s="42">
        <f t="shared" si="11"/>
        <v>9057</v>
      </c>
      <c r="G5" s="42">
        <f t="shared" si="12"/>
        <v>7547</v>
      </c>
      <c r="H5" s="42">
        <f t="shared" si="13"/>
        <v>6289</v>
      </c>
      <c r="I5" s="42" t="e">
        <f>#REF!</f>
        <v>#REF!</v>
      </c>
      <c r="J5" s="42">
        <v>0</v>
      </c>
      <c r="O5" s="44">
        <f t="shared" ref="O5" si="15">P5*1.2</f>
        <v>636</v>
      </c>
      <c r="P5" s="44">
        <v>530</v>
      </c>
      <c r="Q5" s="44">
        <f>P5/1.2</f>
        <v>441.66666666666669</v>
      </c>
      <c r="R5" s="45">
        <v>4000000</v>
      </c>
    </row>
    <row r="6" spans="1:20" x14ac:dyDescent="0.25">
      <c r="A6" s="4">
        <f t="shared" si="6"/>
        <v>0</v>
      </c>
      <c r="B6" s="4">
        <f t="shared" si="7"/>
        <v>0</v>
      </c>
      <c r="C6" s="4">
        <f t="shared" si="8"/>
        <v>0</v>
      </c>
      <c r="D6" s="4">
        <f t="shared" si="9"/>
        <v>0</v>
      </c>
      <c r="E6" s="5">
        <f t="shared" si="10"/>
        <v>0</v>
      </c>
      <c r="F6" s="10" t="e">
        <f t="shared" si="11"/>
        <v>#DIV/0!</v>
      </c>
      <c r="G6" s="10" t="e">
        <f t="shared" si="12"/>
        <v>#DIV/0!</v>
      </c>
      <c r="H6" s="10" t="e">
        <f t="shared" si="13"/>
        <v>#DIV/0!</v>
      </c>
      <c r="I6" s="4" t="e">
        <f>#REF!</f>
        <v>#REF!</v>
      </c>
      <c r="J6" s="4">
        <v>0</v>
      </c>
      <c r="O6">
        <f t="shared" ref="O6:P6" si="16">P6*1.2</f>
        <v>0</v>
      </c>
      <c r="P6">
        <f t="shared" si="16"/>
        <v>0</v>
      </c>
      <c r="Q6">
        <v>0</v>
      </c>
      <c r="R6" s="2">
        <v>0</v>
      </c>
      <c r="T6" s="8"/>
    </row>
    <row r="7" spans="1:20" x14ac:dyDescent="0.25">
      <c r="A7" s="4">
        <f t="shared" si="6"/>
        <v>0</v>
      </c>
      <c r="B7" s="4">
        <f t="shared" si="7"/>
        <v>0</v>
      </c>
      <c r="C7" s="4">
        <f t="shared" si="8"/>
        <v>0</v>
      </c>
      <c r="D7" s="4">
        <f t="shared" si="9"/>
        <v>0</v>
      </c>
      <c r="E7" s="5">
        <f t="shared" si="10"/>
        <v>0</v>
      </c>
      <c r="F7" s="10" t="e">
        <f t="shared" si="11"/>
        <v>#DIV/0!</v>
      </c>
      <c r="G7" s="10" t="e">
        <f t="shared" si="12"/>
        <v>#DIV/0!</v>
      </c>
      <c r="H7" s="10" t="e">
        <f t="shared" si="13"/>
        <v>#DIV/0!</v>
      </c>
      <c r="I7" s="4" t="e">
        <f>#REF!</f>
        <v>#REF!</v>
      </c>
      <c r="J7" s="4">
        <v>0</v>
      </c>
      <c r="O7">
        <f t="shared" ref="O7:P7" si="17">P7*1.2</f>
        <v>0</v>
      </c>
      <c r="P7">
        <f t="shared" si="17"/>
        <v>0</v>
      </c>
      <c r="Q7">
        <v>0</v>
      </c>
      <c r="R7" s="2">
        <v>0</v>
      </c>
      <c r="T7" s="8"/>
    </row>
    <row r="8" spans="1:20" x14ac:dyDescent="0.25">
      <c r="A8" s="4">
        <f t="shared" si="6"/>
        <v>0</v>
      </c>
      <c r="B8" s="4">
        <f t="shared" si="7"/>
        <v>0</v>
      </c>
      <c r="C8" s="4">
        <f t="shared" si="8"/>
        <v>0</v>
      </c>
      <c r="D8" s="4">
        <f t="shared" si="9"/>
        <v>0</v>
      </c>
      <c r="E8" s="5">
        <f t="shared" si="10"/>
        <v>0</v>
      </c>
      <c r="F8" s="10" t="e">
        <f t="shared" si="11"/>
        <v>#DIV/0!</v>
      </c>
      <c r="G8" s="10" t="e">
        <f t="shared" si="12"/>
        <v>#DIV/0!</v>
      </c>
      <c r="H8" s="10" t="e">
        <f t="shared" si="13"/>
        <v>#DIV/0!</v>
      </c>
      <c r="I8" s="4" t="e">
        <f>#REF!</f>
        <v>#REF!</v>
      </c>
      <c r="J8" s="4">
        <v>0</v>
      </c>
      <c r="O8">
        <f t="shared" ref="O8:P8" si="18">P8*1.2</f>
        <v>0</v>
      </c>
      <c r="P8">
        <f t="shared" si="18"/>
        <v>0</v>
      </c>
      <c r="Q8">
        <v>0</v>
      </c>
      <c r="R8" s="2">
        <v>0</v>
      </c>
      <c r="T8" s="8"/>
    </row>
    <row r="9" spans="1:20" ht="36.75" customHeight="1" x14ac:dyDescent="0.25">
      <c r="A9" s="48" t="s">
        <v>32</v>
      </c>
      <c r="B9" s="48"/>
      <c r="C9" s="48"/>
      <c r="D9" s="48"/>
      <c r="E9" s="48"/>
      <c r="F9" s="48"/>
      <c r="G9" s="48"/>
      <c r="H9" s="48"/>
      <c r="I9" s="48"/>
      <c r="J9" s="48"/>
      <c r="K9" s="48"/>
      <c r="L9" s="48"/>
      <c r="M9" s="48"/>
      <c r="N9" s="48"/>
      <c r="O9" s="48"/>
      <c r="P9" s="48"/>
      <c r="Q9" s="48"/>
      <c r="R9" s="48"/>
      <c r="T9" s="8"/>
    </row>
    <row r="10" spans="1:20" x14ac:dyDescent="0.25">
      <c r="A10" s="4">
        <f t="shared" si="6"/>
        <v>0</v>
      </c>
      <c r="B10" s="4">
        <f t="shared" si="7"/>
        <v>480</v>
      </c>
      <c r="C10" s="4">
        <f t="shared" si="8"/>
        <v>576</v>
      </c>
      <c r="D10" s="4">
        <f t="shared" si="9"/>
        <v>691.19999999999993</v>
      </c>
      <c r="E10" s="5">
        <f t="shared" si="10"/>
        <v>4500000</v>
      </c>
      <c r="F10" s="10">
        <f t="shared" si="11"/>
        <v>9375</v>
      </c>
      <c r="G10" s="10">
        <f t="shared" si="12"/>
        <v>7813</v>
      </c>
      <c r="H10" s="10">
        <f t="shared" si="13"/>
        <v>6510</v>
      </c>
      <c r="I10" s="4" t="e">
        <f>#REF!</f>
        <v>#REF!</v>
      </c>
      <c r="J10" s="4">
        <v>0</v>
      </c>
      <c r="O10">
        <f t="shared" ref="O10:P10" si="19">P10*1.2</f>
        <v>691.19999999999993</v>
      </c>
      <c r="P10">
        <f t="shared" si="19"/>
        <v>576</v>
      </c>
      <c r="Q10">
        <v>480</v>
      </c>
      <c r="R10" s="2">
        <v>4500000</v>
      </c>
      <c r="S10" t="s">
        <v>41</v>
      </c>
      <c r="T10" s="8"/>
    </row>
    <row r="11" spans="1:20" s="44" customFormat="1" x14ac:dyDescent="0.25">
      <c r="A11" s="42">
        <f t="shared" si="6"/>
        <v>0</v>
      </c>
      <c r="B11" s="42">
        <f t="shared" si="7"/>
        <v>750</v>
      </c>
      <c r="C11" s="42">
        <f t="shared" si="8"/>
        <v>900</v>
      </c>
      <c r="D11" s="42">
        <f t="shared" si="9"/>
        <v>1080</v>
      </c>
      <c r="E11" s="43">
        <f t="shared" si="10"/>
        <v>7500000</v>
      </c>
      <c r="F11" s="42">
        <f t="shared" si="11"/>
        <v>10000</v>
      </c>
      <c r="G11" s="42">
        <f t="shared" si="12"/>
        <v>8333</v>
      </c>
      <c r="H11" s="42">
        <f t="shared" si="13"/>
        <v>6944</v>
      </c>
      <c r="I11" s="42" t="e">
        <f>#REF!</f>
        <v>#REF!</v>
      </c>
      <c r="J11" s="42">
        <v>0</v>
      </c>
      <c r="O11" s="44">
        <f t="shared" ref="O11:P11" si="20">P11*1.2</f>
        <v>1080</v>
      </c>
      <c r="P11" s="44">
        <f t="shared" si="20"/>
        <v>900</v>
      </c>
      <c r="Q11" s="44">
        <v>750</v>
      </c>
      <c r="R11" s="45">
        <v>7500000</v>
      </c>
      <c r="S11" s="44" t="s">
        <v>41</v>
      </c>
    </row>
    <row r="12" spans="1:20" s="8" customFormat="1" x14ac:dyDescent="0.25">
      <c r="A12" s="10">
        <f t="shared" si="6"/>
        <v>0</v>
      </c>
      <c r="B12" s="10">
        <f t="shared" si="7"/>
        <v>352</v>
      </c>
      <c r="C12" s="10">
        <f t="shared" si="8"/>
        <v>422.4</v>
      </c>
      <c r="D12" s="10">
        <f t="shared" si="9"/>
        <v>506.87999999999994</v>
      </c>
      <c r="E12" s="46">
        <f t="shared" si="10"/>
        <v>3099000</v>
      </c>
      <c r="F12" s="10">
        <f t="shared" si="11"/>
        <v>8804</v>
      </c>
      <c r="G12" s="10">
        <f t="shared" si="12"/>
        <v>7337</v>
      </c>
      <c r="H12" s="10">
        <f t="shared" si="13"/>
        <v>6114</v>
      </c>
      <c r="I12" s="10" t="e">
        <f>#REF!</f>
        <v>#REF!</v>
      </c>
      <c r="J12" s="10">
        <v>0</v>
      </c>
      <c r="O12" s="8">
        <f t="shared" ref="O12:P12" si="21">P12*1.2</f>
        <v>506.87999999999994</v>
      </c>
      <c r="P12" s="8">
        <f t="shared" si="21"/>
        <v>422.4</v>
      </c>
      <c r="Q12" s="8">
        <v>352</v>
      </c>
      <c r="R12" s="47">
        <v>3099000</v>
      </c>
    </row>
    <row r="13" spans="1:20" x14ac:dyDescent="0.25">
      <c r="A13" s="4">
        <f t="shared" si="6"/>
        <v>0</v>
      </c>
      <c r="B13" s="4">
        <f t="shared" si="7"/>
        <v>0</v>
      </c>
      <c r="C13" s="4">
        <f t="shared" si="8"/>
        <v>0</v>
      </c>
      <c r="D13" s="4">
        <f t="shared" si="9"/>
        <v>0</v>
      </c>
      <c r="E13" s="5">
        <f t="shared" si="10"/>
        <v>0</v>
      </c>
      <c r="F13" s="10" t="e">
        <f t="shared" si="11"/>
        <v>#DIV/0!</v>
      </c>
      <c r="G13" s="10" t="e">
        <f t="shared" si="12"/>
        <v>#DIV/0!</v>
      </c>
      <c r="H13" s="10" t="e">
        <f t="shared" si="13"/>
        <v>#DIV/0!</v>
      </c>
      <c r="I13" s="4" t="e">
        <f>#REF!</f>
        <v>#REF!</v>
      </c>
      <c r="J13" s="4">
        <v>0</v>
      </c>
      <c r="O13">
        <f t="shared" ref="O13:P13" si="22">P13*1.2</f>
        <v>0</v>
      </c>
      <c r="P13">
        <f t="shared" si="22"/>
        <v>0</v>
      </c>
      <c r="Q13">
        <v>0</v>
      </c>
      <c r="R13" s="2">
        <v>0</v>
      </c>
      <c r="T13" s="8"/>
    </row>
    <row r="14" spans="1:20" x14ac:dyDescent="0.25">
      <c r="A14" s="4">
        <f t="shared" si="6"/>
        <v>0</v>
      </c>
      <c r="B14" s="4">
        <f t="shared" si="7"/>
        <v>0</v>
      </c>
      <c r="C14" s="4">
        <f t="shared" si="8"/>
        <v>0</v>
      </c>
      <c r="D14" s="4">
        <f t="shared" si="9"/>
        <v>0</v>
      </c>
      <c r="E14" s="5">
        <f t="shared" si="10"/>
        <v>0</v>
      </c>
      <c r="F14" s="10" t="e">
        <f t="shared" si="11"/>
        <v>#DIV/0!</v>
      </c>
      <c r="G14" s="10" t="e">
        <f t="shared" si="12"/>
        <v>#DIV/0!</v>
      </c>
      <c r="H14" s="10" t="e">
        <f t="shared" si="13"/>
        <v>#DIV/0!</v>
      </c>
      <c r="I14" s="4" t="e">
        <f>#REF!</f>
        <v>#REF!</v>
      </c>
      <c r="J14" s="4">
        <v>0</v>
      </c>
      <c r="O14">
        <f t="shared" ref="O14:P14" si="23">P14*1.2</f>
        <v>0</v>
      </c>
      <c r="P14">
        <f t="shared" si="23"/>
        <v>0</v>
      </c>
      <c r="Q14">
        <v>0</v>
      </c>
      <c r="R14" s="2">
        <v>0</v>
      </c>
      <c r="T14" s="8"/>
    </row>
    <row r="15" spans="1:20" x14ac:dyDescent="0.25">
      <c r="A15" s="4">
        <f t="shared" si="6"/>
        <v>0</v>
      </c>
      <c r="B15" s="4">
        <f t="shared" si="7"/>
        <v>0</v>
      </c>
      <c r="C15" s="4">
        <f t="shared" si="8"/>
        <v>0</v>
      </c>
      <c r="D15" s="4">
        <f t="shared" si="9"/>
        <v>0</v>
      </c>
      <c r="E15" s="5">
        <f t="shared" si="10"/>
        <v>0</v>
      </c>
      <c r="F15" s="10" t="e">
        <f t="shared" si="11"/>
        <v>#DIV/0!</v>
      </c>
      <c r="G15" s="10" t="e">
        <f t="shared" si="12"/>
        <v>#DIV/0!</v>
      </c>
      <c r="H15" s="10" t="e">
        <f t="shared" si="13"/>
        <v>#DIV/0!</v>
      </c>
      <c r="I15" s="4" t="e">
        <f>#REF!</f>
        <v>#REF!</v>
      </c>
      <c r="J15" s="4">
        <v>0</v>
      </c>
      <c r="O15">
        <f t="shared" ref="O15:P15" si="24">P15*1.2</f>
        <v>0</v>
      </c>
      <c r="P15">
        <f t="shared" si="24"/>
        <v>0</v>
      </c>
      <c r="Q15">
        <v>0</v>
      </c>
      <c r="R15" s="2">
        <v>0</v>
      </c>
      <c r="T15" s="8"/>
    </row>
    <row r="16" spans="1:20" x14ac:dyDescent="0.25">
      <c r="A16" s="4">
        <f t="shared" si="6"/>
        <v>0</v>
      </c>
      <c r="B16" s="4">
        <f t="shared" si="7"/>
        <v>0</v>
      </c>
      <c r="C16" s="4">
        <f t="shared" si="8"/>
        <v>0</v>
      </c>
      <c r="D16" s="4">
        <f t="shared" si="9"/>
        <v>0</v>
      </c>
      <c r="E16" s="5">
        <f t="shared" si="10"/>
        <v>0</v>
      </c>
      <c r="F16" s="10" t="e">
        <f t="shared" si="11"/>
        <v>#DIV/0!</v>
      </c>
      <c r="G16" s="10" t="e">
        <f t="shared" si="12"/>
        <v>#DIV/0!</v>
      </c>
      <c r="H16" s="10" t="e">
        <f t="shared" si="13"/>
        <v>#DIV/0!</v>
      </c>
      <c r="I16" s="4" t="e">
        <f>#REF!</f>
        <v>#REF!</v>
      </c>
      <c r="J16" s="4">
        <v>0</v>
      </c>
      <c r="O16">
        <f t="shared" ref="O16:P18" si="25">P16*1.2</f>
        <v>0</v>
      </c>
      <c r="P16">
        <f t="shared" si="25"/>
        <v>0</v>
      </c>
      <c r="Q16">
        <v>0</v>
      </c>
      <c r="R16" s="2">
        <v>0</v>
      </c>
      <c r="T16" s="8"/>
    </row>
    <row r="17" spans="1:24" x14ac:dyDescent="0.25">
      <c r="A17" s="4">
        <f t="shared" ref="A17:A19" si="26">N17</f>
        <v>0</v>
      </c>
      <c r="B17" s="4">
        <f t="shared" ref="B17:B19" si="27">Q17</f>
        <v>0</v>
      </c>
      <c r="C17" s="4">
        <f t="shared" ref="C17:C19" si="28">B17*1.2</f>
        <v>0</v>
      </c>
      <c r="D17" s="4">
        <f t="shared" ref="D17:D19" si="29">C17*1.2</f>
        <v>0</v>
      </c>
      <c r="E17" s="5">
        <f t="shared" ref="E17:E19" si="30">R17</f>
        <v>0</v>
      </c>
      <c r="F17" s="10" t="e">
        <f t="shared" ref="F17:F19" si="31">ROUND((E17/B17),0)</f>
        <v>#DIV/0!</v>
      </c>
      <c r="G17" s="10" t="e">
        <f t="shared" ref="G17:G19" si="32">ROUND((E17/C17),0)</f>
        <v>#DIV/0!</v>
      </c>
      <c r="H17" s="10" t="e">
        <f t="shared" ref="H17:H19" si="33">ROUND((E17/D17),0)</f>
        <v>#DIV/0!</v>
      </c>
      <c r="I17" s="4" t="e">
        <f>#REF!</f>
        <v>#REF!</v>
      </c>
      <c r="J17" s="4">
        <v>0</v>
      </c>
      <c r="O17">
        <f t="shared" si="25"/>
        <v>0</v>
      </c>
      <c r="P17">
        <f t="shared" si="25"/>
        <v>0</v>
      </c>
      <c r="Q17">
        <v>0</v>
      </c>
      <c r="R17" s="2">
        <v>0</v>
      </c>
    </row>
    <row r="18" spans="1:24" x14ac:dyDescent="0.25">
      <c r="A18" s="4">
        <f t="shared" si="26"/>
        <v>0</v>
      </c>
      <c r="B18" s="4">
        <f t="shared" si="27"/>
        <v>0</v>
      </c>
      <c r="C18" s="4">
        <f t="shared" si="28"/>
        <v>0</v>
      </c>
      <c r="D18" s="4">
        <f t="shared" si="29"/>
        <v>0</v>
      </c>
      <c r="E18" s="5">
        <f t="shared" si="30"/>
        <v>0</v>
      </c>
      <c r="F18" s="10" t="e">
        <f t="shared" si="31"/>
        <v>#DIV/0!</v>
      </c>
      <c r="G18" s="10" t="e">
        <f t="shared" si="32"/>
        <v>#DIV/0!</v>
      </c>
      <c r="H18" s="10" t="e">
        <f t="shared" si="33"/>
        <v>#DIV/0!</v>
      </c>
      <c r="I18" s="4" t="e">
        <f>#REF!</f>
        <v>#REF!</v>
      </c>
      <c r="J18" s="4">
        <v>0</v>
      </c>
      <c r="O18">
        <f t="shared" si="25"/>
        <v>0</v>
      </c>
      <c r="P18">
        <f t="shared" si="25"/>
        <v>0</v>
      </c>
      <c r="Q18">
        <v>0</v>
      </c>
      <c r="R18" s="2">
        <v>0</v>
      </c>
    </row>
    <row r="19" spans="1:24" x14ac:dyDescent="0.25">
      <c r="A19" s="4">
        <f t="shared" si="26"/>
        <v>0</v>
      </c>
      <c r="B19" s="4">
        <f t="shared" si="27"/>
        <v>0</v>
      </c>
      <c r="C19" s="4">
        <f t="shared" si="28"/>
        <v>0</v>
      </c>
      <c r="D19" s="4">
        <f t="shared" si="29"/>
        <v>0</v>
      </c>
      <c r="E19" s="5">
        <f t="shared" si="30"/>
        <v>0</v>
      </c>
      <c r="F19" s="10" t="e">
        <f t="shared" si="31"/>
        <v>#DIV/0!</v>
      </c>
      <c r="G19" s="10" t="e">
        <f t="shared" si="32"/>
        <v>#DIV/0!</v>
      </c>
      <c r="H19" s="10" t="e">
        <f t="shared" si="33"/>
        <v>#DIV/0!</v>
      </c>
      <c r="I19" s="4" t="e">
        <f>#REF!</f>
        <v>#REF!</v>
      </c>
      <c r="J19" s="4">
        <v>0</v>
      </c>
      <c r="O19">
        <f t="shared" ref="O19" si="34">P19*1.2</f>
        <v>0</v>
      </c>
      <c r="P19">
        <f t="shared" ref="P19" si="35">Q19*1.2</f>
        <v>0</v>
      </c>
      <c r="Q19">
        <v>0</v>
      </c>
      <c r="R19" s="2">
        <v>0</v>
      </c>
    </row>
    <row r="20" spans="1:24" ht="15.75" x14ac:dyDescent="0.25">
      <c r="U20" s="18" t="s">
        <v>13</v>
      </c>
      <c r="V20" s="19"/>
      <c r="W20" s="20">
        <v>8700</v>
      </c>
      <c r="X20" s="21" t="s">
        <v>14</v>
      </c>
    </row>
    <row r="21" spans="1:24" ht="38.25" customHeight="1" x14ac:dyDescent="0.25">
      <c r="S21" s="11"/>
      <c r="T21" s="11"/>
      <c r="U21" s="22" t="s">
        <v>15</v>
      </c>
      <c r="V21" s="19"/>
      <c r="W21" s="20">
        <v>2500</v>
      </c>
      <c r="X21" s="23"/>
    </row>
    <row r="22" spans="1:24" ht="15.75" x14ac:dyDescent="0.25">
      <c r="S22" s="11"/>
      <c r="T22" s="11"/>
      <c r="U22" s="18" t="s">
        <v>16</v>
      </c>
      <c r="V22" s="19"/>
      <c r="W22" s="20">
        <f>W20-W21</f>
        <v>6200</v>
      </c>
      <c r="X22" s="23"/>
    </row>
    <row r="23" spans="1:24" ht="15.75" x14ac:dyDescent="0.25">
      <c r="G23" s="6"/>
      <c r="H23" s="6"/>
      <c r="S23" s="11"/>
      <c r="T23" s="11"/>
      <c r="U23" s="18" t="s">
        <v>17</v>
      </c>
      <c r="V23" s="19"/>
      <c r="W23" s="20">
        <f>W21</f>
        <v>2500</v>
      </c>
      <c r="X23" s="23"/>
    </row>
    <row r="24" spans="1:24" ht="15.75" x14ac:dyDescent="0.25">
      <c r="S24" s="11"/>
      <c r="T24" s="11"/>
      <c r="U24" s="18" t="s">
        <v>18</v>
      </c>
      <c r="V24" s="24"/>
      <c r="W24" s="25">
        <f>X24-X25</f>
        <v>16</v>
      </c>
      <c r="X24" s="26">
        <v>2023</v>
      </c>
    </row>
    <row r="25" spans="1:24" ht="15.75" x14ac:dyDescent="0.25">
      <c r="S25" s="11"/>
      <c r="T25" s="11"/>
      <c r="U25" s="18" t="s">
        <v>19</v>
      </c>
      <c r="V25" s="24"/>
      <c r="W25" s="25">
        <f>W26-W24</f>
        <v>44</v>
      </c>
      <c r="X25" s="25">
        <v>2007</v>
      </c>
    </row>
    <row r="26" spans="1:24" ht="15.75" x14ac:dyDescent="0.25">
      <c r="S26" s="11"/>
      <c r="T26" s="11"/>
      <c r="U26" s="18" t="s">
        <v>20</v>
      </c>
      <c r="V26" s="24"/>
      <c r="W26" s="25">
        <v>60</v>
      </c>
      <c r="X26" s="25"/>
    </row>
    <row r="27" spans="1:24" ht="39" customHeight="1" x14ac:dyDescent="0.25">
      <c r="P27" s="6" t="s">
        <v>40</v>
      </c>
      <c r="U27" s="22" t="s">
        <v>21</v>
      </c>
      <c r="V27" s="24"/>
      <c r="W27" s="25">
        <f>90*W24/W26</f>
        <v>24</v>
      </c>
      <c r="X27" s="25"/>
    </row>
    <row r="28" spans="1:24" ht="15.75" x14ac:dyDescent="0.25">
      <c r="U28" s="18"/>
      <c r="V28" s="27"/>
      <c r="W28" s="28">
        <f>W27%</f>
        <v>0.24</v>
      </c>
      <c r="X28" s="28"/>
    </row>
    <row r="29" spans="1:24" ht="15.75" x14ac:dyDescent="0.25">
      <c r="P29" s="15" t="s">
        <v>34</v>
      </c>
      <c r="Q29" s="15" t="s">
        <v>35</v>
      </c>
      <c r="R29" s="15" t="s">
        <v>36</v>
      </c>
      <c r="S29" s="15" t="s">
        <v>37</v>
      </c>
      <c r="T29" s="13"/>
      <c r="U29" s="18" t="s">
        <v>22</v>
      </c>
      <c r="V29" s="19"/>
      <c r="W29" s="20">
        <f>W23*W28</f>
        <v>600</v>
      </c>
      <c r="X29" s="23"/>
    </row>
    <row r="30" spans="1:24" ht="15.75" x14ac:dyDescent="0.25">
      <c r="Q30">
        <f>N18</f>
        <v>0</v>
      </c>
      <c r="R30" s="16">
        <f>N16</f>
        <v>0</v>
      </c>
      <c r="S30" s="16">
        <f>R30*Q30</f>
        <v>0</v>
      </c>
      <c r="U30" s="18" t="s">
        <v>23</v>
      </c>
      <c r="V30" s="19"/>
      <c r="W30" s="20">
        <f>W23-W29</f>
        <v>1900</v>
      </c>
      <c r="X30" s="23"/>
    </row>
    <row r="31" spans="1:24" ht="15.75" x14ac:dyDescent="0.25">
      <c r="R31" s="6" t="s">
        <v>37</v>
      </c>
      <c r="S31" s="17">
        <f>SUM(S30:S30)</f>
        <v>0</v>
      </c>
      <c r="U31" s="18" t="s">
        <v>16</v>
      </c>
      <c r="V31" s="19"/>
      <c r="W31" s="20">
        <f>W22</f>
        <v>6200</v>
      </c>
      <c r="X31" s="23"/>
    </row>
    <row r="32" spans="1:24" ht="15.75" x14ac:dyDescent="0.25">
      <c r="R32" s="6" t="s">
        <v>27</v>
      </c>
      <c r="S32" s="17">
        <f>S31*90%</f>
        <v>0</v>
      </c>
      <c r="U32" s="24"/>
      <c r="V32" s="19"/>
      <c r="W32" s="20"/>
      <c r="X32" s="23"/>
    </row>
    <row r="33" spans="6:24" ht="15.75" x14ac:dyDescent="0.25">
      <c r="R33" s="6" t="s">
        <v>38</v>
      </c>
      <c r="S33" s="17">
        <f>S31*80%</f>
        <v>0</v>
      </c>
      <c r="U33" s="29" t="s">
        <v>24</v>
      </c>
      <c r="V33" s="30"/>
      <c r="W33" s="21">
        <f>W31+W30</f>
        <v>8100</v>
      </c>
      <c r="X33" s="23"/>
    </row>
    <row r="34" spans="6:24" ht="15.75" x14ac:dyDescent="0.25">
      <c r="S34" s="11"/>
      <c r="T34" s="11"/>
      <c r="U34" s="24"/>
      <c r="V34" s="24"/>
      <c r="W34" s="25"/>
      <c r="X34" s="25"/>
    </row>
    <row r="35" spans="6:24" ht="15.75" x14ac:dyDescent="0.25">
      <c r="S35" s="11"/>
      <c r="T35" s="11"/>
      <c r="U35" s="29" t="s">
        <v>25</v>
      </c>
      <c r="V35" s="31"/>
      <c r="W35" s="26">
        <v>530</v>
      </c>
      <c r="X35" s="25"/>
    </row>
    <row r="36" spans="6:24" ht="51" customHeight="1" x14ac:dyDescent="0.25">
      <c r="F36" s="14" t="s">
        <v>33</v>
      </c>
      <c r="G36" s="49" t="s">
        <v>43</v>
      </c>
      <c r="H36" s="49"/>
      <c r="I36" s="49"/>
      <c r="J36" s="49"/>
      <c r="K36" s="49"/>
      <c r="L36" s="49"/>
      <c r="M36" s="49"/>
      <c r="N36" s="49"/>
      <c r="O36" s="49"/>
      <c r="P36" s="49"/>
      <c r="Q36" s="49"/>
      <c r="R36" s="49"/>
      <c r="S36" s="49"/>
      <c r="T36" s="12"/>
      <c r="U36" s="18" t="s">
        <v>26</v>
      </c>
      <c r="V36" s="32"/>
      <c r="W36" s="33">
        <f>W33*W35+X37</f>
        <v>4293000</v>
      </c>
      <c r="X36" s="34"/>
    </row>
    <row r="37" spans="6:24" ht="15.75" x14ac:dyDescent="0.25">
      <c r="S37" s="12"/>
      <c r="T37" s="11"/>
      <c r="U37" s="18" t="s">
        <v>27</v>
      </c>
      <c r="V37" s="24"/>
      <c r="W37" s="35">
        <f>W36*0.9</f>
        <v>3863700</v>
      </c>
      <c r="X37" s="36"/>
    </row>
    <row r="38" spans="6:24" ht="15.75" x14ac:dyDescent="0.25">
      <c r="S38" s="11"/>
      <c r="T38" s="11"/>
      <c r="U38" s="18" t="s">
        <v>28</v>
      </c>
      <c r="V38" s="24"/>
      <c r="W38" s="35">
        <f>W36*0.8</f>
        <v>3434400</v>
      </c>
      <c r="X38" s="35"/>
    </row>
    <row r="39" spans="6:24" ht="15.75" x14ac:dyDescent="0.25">
      <c r="O39" s="11" t="s">
        <v>42</v>
      </c>
      <c r="P39" s="11"/>
      <c r="Q39" s="11"/>
      <c r="R39" s="11"/>
      <c r="S39" s="11"/>
      <c r="T39" s="11"/>
      <c r="U39" s="18"/>
      <c r="V39" s="24"/>
      <c r="W39" s="37"/>
      <c r="X39" s="25"/>
    </row>
    <row r="40" spans="6:24" ht="15.75" x14ac:dyDescent="0.25">
      <c r="I40">
        <v>9.7899999999999991</v>
      </c>
      <c r="J40">
        <v>16.18</v>
      </c>
      <c r="N40">
        <f>I40*J40</f>
        <v>158.40219999999999</v>
      </c>
      <c r="U40" s="38" t="s">
        <v>29</v>
      </c>
      <c r="V40" s="39"/>
      <c r="W40" s="40">
        <f>W21*W35</f>
        <v>1325000</v>
      </c>
      <c r="X40" s="40"/>
    </row>
    <row r="41" spans="6:24" ht="15.75" x14ac:dyDescent="0.25">
      <c r="I41">
        <v>8.76</v>
      </c>
      <c r="J41">
        <v>6.9</v>
      </c>
      <c r="N41">
        <f t="shared" ref="N41:N45" si="36">I41*J41</f>
        <v>60.444000000000003</v>
      </c>
      <c r="U41" s="18" t="s">
        <v>30</v>
      </c>
      <c r="V41" s="24"/>
      <c r="W41" s="37"/>
      <c r="X41" s="37"/>
    </row>
    <row r="42" spans="6:24" ht="15.75" x14ac:dyDescent="0.25">
      <c r="I42">
        <v>9.41</v>
      </c>
      <c r="J42">
        <v>3.8</v>
      </c>
      <c r="N42">
        <f t="shared" si="36"/>
        <v>35.757999999999996</v>
      </c>
      <c r="U42" s="41" t="s">
        <v>31</v>
      </c>
      <c r="V42" s="37"/>
      <c r="W42" s="35">
        <f>W36*0.025/12</f>
        <v>8943.75</v>
      </c>
      <c r="X42" s="35"/>
    </row>
    <row r="43" spans="6:24" x14ac:dyDescent="0.25">
      <c r="I43">
        <v>2.96</v>
      </c>
      <c r="J43">
        <v>2.6</v>
      </c>
      <c r="N43">
        <f t="shared" si="36"/>
        <v>7.6959999999999997</v>
      </c>
    </row>
    <row r="44" spans="6:24" x14ac:dyDescent="0.25">
      <c r="I44">
        <v>3.34</v>
      </c>
      <c r="J44">
        <v>7.69</v>
      </c>
      <c r="N44">
        <f t="shared" si="36"/>
        <v>25.6846</v>
      </c>
    </row>
    <row r="45" spans="6:24" x14ac:dyDescent="0.25">
      <c r="I45">
        <v>11.95</v>
      </c>
      <c r="J45">
        <v>9.35</v>
      </c>
      <c r="N45">
        <f t="shared" si="36"/>
        <v>111.73249999999999</v>
      </c>
    </row>
    <row r="46" spans="6:24" x14ac:dyDescent="0.25">
      <c r="N46" s="6">
        <f>SUM(N40:N45)</f>
        <v>399.71730000000002</v>
      </c>
    </row>
  </sheetData>
  <mergeCells count="3">
    <mergeCell ref="A9:R9"/>
    <mergeCell ref="A2:R2"/>
    <mergeCell ref="G36:S36"/>
  </mergeCells>
  <pageMargins left="0.70866141732283472" right="0.70866141732283472" top="0.74803149606299213" bottom="0.74803149606299213" header="0.31496062992125984" footer="0.31496062992125984"/>
  <pageSetup paperSize="9" scale="8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zoomScaleNormal="100" workbookViewId="0">
      <selection activeCell="B2" sqref="B2"/>
    </sheetView>
  </sheetViews>
  <sheetFormatPr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P23" sqref="P23"/>
    </sheetView>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election activeCell="M37" sqref="M37"/>
    </sheetView>
  </sheetViews>
  <sheetFormatPr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election activeCell="A2" sqref="A2"/>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E33:E44"/>
  <sheetViews>
    <sheetView topLeftCell="A4" zoomScaleNormal="100" workbookViewId="0">
      <selection activeCell="B2" sqref="B2"/>
    </sheetView>
  </sheetViews>
  <sheetFormatPr defaultRowHeight="15" x14ac:dyDescent="0.25"/>
  <sheetData>
    <row r="33" spans="5:5" ht="9" customHeight="1" x14ac:dyDescent="0.25"/>
    <row r="34" spans="5:5" hidden="1" x14ac:dyDescent="0.25"/>
    <row r="44" spans="5:5" x14ac:dyDescent="0.25">
      <c r="E44" s="6"/>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18" workbookViewId="0">
      <selection activeCell="B7" sqref="B7"/>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
  <sheetViews>
    <sheetView zoomScaleNormal="100" workbookViewId="0">
      <selection activeCell="Z25" sqref="Z25"/>
    </sheetView>
  </sheetViews>
  <sheetFormatPr defaultRowHeight="15" x14ac:dyDescent="0.25"/>
  <sheetData>
    <row r="2" spans="1:1" x14ac:dyDescent="0.25">
      <c r="A2" s="6"/>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8:A19"/>
  <sheetViews>
    <sheetView zoomScaleNormal="100" workbookViewId="0">
      <selection activeCell="B2" sqref="B2"/>
    </sheetView>
  </sheetViews>
  <sheetFormatPr defaultRowHeight="15" x14ac:dyDescent="0.25"/>
  <sheetData>
    <row r="18" ht="3.75" customHeight="1" x14ac:dyDescent="0.25"/>
    <row r="19" hidden="1"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A7" zoomScaleNormal="100" workbookViewId="0">
      <selection activeCell="A8" sqref="A8"/>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topLeftCell="F1" zoomScaleNormal="100" workbookViewId="0">
      <selection activeCell="G1" sqref="G1"/>
    </sheetView>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B2" sqref="B2"/>
    </sheetView>
  </sheetViews>
  <sheetFormatPr defaultRowHeight="15" x14ac:dyDescent="0.25"/>
  <sheetData>
    <row r="1" spans="1:1" x14ac:dyDescent="0.25">
      <c r="A1" s="6"/>
    </row>
  </sheetData>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zoomScaleNormal="100" workbookViewId="0">
      <selection activeCell="B2" sqref="B2"/>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20-20</vt:lpstr>
      <vt:lpstr>Sheet1</vt:lpstr>
      <vt:lpstr>Sheet2</vt:lpstr>
      <vt:lpstr>Sheet3</vt:lpstr>
      <vt:lpstr>Sheet4</vt:lpstr>
      <vt:lpstr>Sheet5</vt:lpstr>
      <vt:lpstr>Sheet6</vt:lpstr>
      <vt:lpstr>Sheet7</vt:lpstr>
      <vt:lpstr>Sheet8</vt:lpstr>
      <vt:lpstr>Sheet9</vt:lpstr>
      <vt:lpstr>Sheet10</vt:lpstr>
      <vt:lpstr>Sheet11</vt:lpstr>
      <vt:lpstr>Sheet12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Akhilesh</dc:creator>
  <cp:lastModifiedBy>DESK-108</cp:lastModifiedBy>
  <cp:lastPrinted>2019-11-05T06:14:02Z</cp:lastPrinted>
  <dcterms:created xsi:type="dcterms:W3CDTF">2018-02-17T10:36:41Z</dcterms:created>
  <dcterms:modified xsi:type="dcterms:W3CDTF">2023-10-27T07:36:35Z</dcterms:modified>
</cp:coreProperties>
</file>