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filterPrivacy="1" defaultThemeVersion="124226"/>
  <xr:revisionPtr revIDLastSave="0" documentId="13_ncr:1_{D1264005-BD2F-4074-A5D3-200D0983EE8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6" sheetId="9" r:id="rId2"/>
    <sheet name="Sheet5" sheetId="8" r:id="rId3"/>
    <sheet name="Sheet4" sheetId="7" r:id="rId4"/>
    <sheet name="Sheet2" sheetId="5" r:id="rId5"/>
    <sheet name="Sheet3" sheetId="6" r:id="rId6"/>
    <sheet name="Sheet7" sheetId="10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7" i="1" l="1"/>
  <c r="B19" i="1"/>
  <c r="B18" i="1"/>
  <c r="G5" i="1"/>
  <c r="I15" i="1"/>
  <c r="L13" i="1"/>
  <c r="J13" i="1"/>
  <c r="I13" i="1"/>
  <c r="B34" i="1"/>
  <c r="I33" i="1"/>
  <c r="A33" i="1"/>
  <c r="B33" i="1"/>
  <c r="H15" i="1"/>
  <c r="H16" i="1" s="1"/>
  <c r="H13" i="1"/>
  <c r="F5" i="1"/>
  <c r="M26" i="1" l="1"/>
  <c r="J25" i="1"/>
  <c r="J30" i="1" l="1"/>
  <c r="J4" i="1"/>
  <c r="J29" i="1"/>
  <c r="J28" i="1" l="1"/>
  <c r="J27" i="1"/>
  <c r="J26" i="1"/>
  <c r="G37" i="1"/>
  <c r="H37" i="1" s="1"/>
  <c r="G36" i="1"/>
  <c r="H36" i="1" s="1"/>
  <c r="D37" i="1"/>
  <c r="D36" i="1"/>
  <c r="G35" i="1"/>
  <c r="G34" i="1"/>
  <c r="G33" i="1"/>
  <c r="J5" i="1" l="1"/>
  <c r="G25" i="1" l="1"/>
  <c r="H25" i="1"/>
  <c r="G26" i="1"/>
  <c r="H26" i="1"/>
  <c r="G27" i="1"/>
  <c r="H27" i="1"/>
  <c r="G28" i="1"/>
  <c r="H28" i="1"/>
  <c r="G29" i="1"/>
  <c r="H29" i="1"/>
  <c r="G30" i="1"/>
  <c r="H30" i="1"/>
  <c r="G31" i="1"/>
  <c r="H31" i="1"/>
  <c r="H35" i="1"/>
  <c r="H34" i="1" l="1"/>
  <c r="H33" i="1"/>
  <c r="D34" i="1"/>
  <c r="K7" i="1" l="1"/>
  <c r="I30" i="1" l="1"/>
  <c r="I29" i="1"/>
  <c r="I31" i="1"/>
  <c r="D35" i="1" l="1"/>
  <c r="I25" i="1"/>
  <c r="D33" i="1" l="1"/>
  <c r="I26" i="1"/>
  <c r="I27" i="1"/>
  <c r="I28" i="1"/>
  <c r="B8" i="1" l="1"/>
  <c r="H3" i="1" l="1"/>
  <c r="B10" i="1" l="1"/>
  <c r="B5" i="1" l="1"/>
  <c r="B11" i="1" l="1"/>
  <c r="B6" i="1"/>
  <c r="B14" i="1"/>
  <c r="B12" i="1" l="1"/>
  <c r="B13" i="1" s="1"/>
  <c r="B15" i="1" s="1"/>
  <c r="B17" i="1" l="1"/>
</calcChain>
</file>

<file path=xl/sharedStrings.xml><?xml version="1.0" encoding="utf-8"?>
<sst xmlns="http://schemas.openxmlformats.org/spreadsheetml/2006/main" count="34" uniqueCount="32">
  <si>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</si>
  <si>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</si>
  <si>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</si>
  <si>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</si>
  <si>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</si>
  <si>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</si>
  <si>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</si>
  <si>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</si>
  <si>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</si>
  <si>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</si>
  <si>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</si>
  <si>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</si>
  <si>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</si>
  <si>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</si>
  <si>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</si>
  <si>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</si>
  <si>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</si>
  <si>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</si>
  <si>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</si>
  <si>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</si>
  <si>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</si>
  <si>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</si>
  <si>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</si>
  <si>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</si>
  <si>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Agreement carpet</t>
  </si>
  <si>
    <t>Measurement Carpet</t>
  </si>
  <si>
    <t>Balcony</t>
  </si>
  <si>
    <t xml:space="preserve"> </t>
  </si>
  <si>
    <t>Higher Weightage Remark</t>
  </si>
  <si>
    <t>SBI / Mira Road</t>
  </si>
  <si>
    <t>Shrivastav</t>
  </si>
  <si>
    <t>Branch Manager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</si>
</sst>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name val="Calibri"/>
      <family val="2"/>
      <scheme val="minor"/>
    </font>
    <font>
      <b/>
      <sz val="14"/>
      <color rgb="FF00000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3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0" fillId="0" borderId="0" xfId="0" applyNumberForma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6" xfId="0" applyFont="1" applyBorder="1"/>
    <xf numFmtId="0" fontId="6" fillId="0" borderId="0" xfId="0" applyFont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0" fontId="6" fillId="0" borderId="7" xfId="0" applyFont="1" applyBorder="1"/>
    <xf numFmtId="43" fontId="3" fillId="0" borderId="0" xfId="1" applyFont="1" applyFill="1" applyBorder="1"/>
    <xf numFmtId="43" fontId="2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43" fontId="9" fillId="0" borderId="0" xfId="0" applyNumberFormat="1" applyFont="1"/>
    <xf numFmtId="43" fontId="10" fillId="0" borderId="0" xfId="0" applyNumberFormat="1" applyFont="1"/>
    <xf numFmtId="2" fontId="0" fillId="0" borderId="0" xfId="1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43" fontId="11" fillId="0" borderId="1" xfId="0" applyNumberFormat="1" applyFont="1" applyBorder="1"/>
    <xf numFmtId="0" fontId="7" fillId="0" borderId="3" xfId="0" applyFont="1" applyBorder="1"/>
    <xf numFmtId="0" fontId="12" fillId="0" borderId="1" xfId="0" applyFont="1" applyBorder="1" applyAlignment="1">
      <alignment horizontal="center" wrapText="1"/>
    </xf>
    <xf numFmtId="43" fontId="13" fillId="0" borderId="1" xfId="1" applyFont="1" applyFill="1" applyBorder="1"/>
    <xf numFmtId="10" fontId="13" fillId="0" borderId="1" xfId="0" applyNumberFormat="1" applyFont="1" applyBorder="1"/>
    <xf numFmtId="164" fontId="0" fillId="0" borderId="0" xfId="0" applyNumberFormat="1"/>
    <xf numFmtId="43" fontId="0" fillId="0" borderId="6" xfId="0" applyNumberFormat="1" applyBorder="1"/>
    <xf numFmtId="43" fontId="0" fillId="0" borderId="1" xfId="1" applyFont="1" applyBorder="1"/>
    <xf numFmtId="164" fontId="0" fillId="0" borderId="1" xfId="1" applyNumberFormat="1" applyFont="1" applyBorder="1"/>
    <xf numFmtId="43" fontId="5" fillId="0" borderId="1" xfId="0" applyNumberFormat="1" applyFont="1" applyBorder="1"/>
    <xf numFmtId="0" fontId="12" fillId="0" borderId="1" xfId="0" applyFont="1" applyBorder="1" applyAlignment="1">
      <alignment horizontal="center"/>
    </xf>
    <xf numFmtId="0" fontId="11" fillId="0" borderId="1" xfId="1" applyNumberFormat="1" applyFont="1" applyFill="1" applyBorder="1"/>
    <xf numFmtId="164" fontId="11" fillId="0" borderId="1" xfId="1" applyNumberFormat="1" applyFont="1" applyFill="1" applyBorder="1"/>
    <xf numFmtId="10" fontId="11" fillId="0" borderId="1" xfId="1" applyNumberFormat="1" applyFont="1" applyFill="1" applyBorder="1"/>
    <xf numFmtId="43" fontId="11" fillId="0" borderId="1" xfId="1" applyFont="1" applyFill="1" applyBorder="1"/>
    <xf numFmtId="0" fontId="12" fillId="2" borderId="1" xfId="0" applyFont="1" applyFill="1" applyBorder="1"/>
    <xf numFmtId="0" fontId="14" fillId="2" borderId="1" xfId="0" applyFont="1" applyFill="1" applyBorder="1"/>
    <xf numFmtId="43" fontId="12" fillId="2" borderId="1" xfId="0" applyNumberFormat="1" applyFont="1" applyFill="1" applyBorder="1"/>
    <xf numFmtId="43" fontId="14" fillId="2" borderId="1" xfId="0" applyNumberFormat="1" applyFont="1" applyFill="1" applyBorder="1"/>
    <xf numFmtId="43" fontId="15" fillId="2" borderId="1" xfId="0" applyNumberFormat="1" applyFont="1" applyFill="1" applyBorder="1"/>
    <xf numFmtId="0" fontId="7" fillId="0" borderId="1" xfId="0" applyFont="1" applyBorder="1"/>
    <xf numFmtId="0" fontId="0" fillId="0" borderId="1" xfId="0" applyBorder="1"/>
    <xf numFmtId="43" fontId="0" fillId="0" borderId="8" xfId="0" applyNumberFormat="1" applyBorder="1"/>
    <xf numFmtId="0" fontId="0" fillId="0" borderId="8" xfId="0" applyBorder="1"/>
    <xf numFmtId="43" fontId="0" fillId="0" borderId="9" xfId="0" applyNumberFormat="1" applyBorder="1"/>
    <xf numFmtId="43" fontId="0" fillId="0" borderId="1" xfId="1" applyFont="1" applyFill="1" applyBorder="1"/>
    <xf numFmtId="43" fontId="6" fillId="0" borderId="0" xfId="0" applyNumberFormat="1" applyFont="1"/>
    <xf numFmtId="43" fontId="16" fillId="3" borderId="0" xfId="0" applyNumberFormat="1" applyFont="1" applyFill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135581</xdr:colOff>
      <xdr:row>48</xdr:row>
      <xdr:rowOff>20329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8377301-B2D8-C042-1964-1A5D6B7BF5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985181" cy="916432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23</xdr:col>
      <xdr:colOff>211536</xdr:colOff>
      <xdr:row>44</xdr:row>
      <xdr:rowOff>10670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390A773-4FBC-157D-2B7A-B95672B32A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4232336" cy="820217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11739</xdr:colOff>
      <xdr:row>47</xdr:row>
      <xdr:rowOff>134618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15E5ED5-2D54-9CF1-0876-73C97FD94C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61339" cy="908811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145107</xdr:colOff>
      <xdr:row>47</xdr:row>
      <xdr:rowOff>172724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A1E9BCD-982D-EEF9-47E2-730FC07F67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994707" cy="91262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200734</xdr:colOff>
      <xdr:row>33</xdr:row>
      <xdr:rowOff>877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B819798-6259-9C68-46DB-32E1403670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077534" cy="6287377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0</xdr:row>
      <xdr:rowOff>0</xdr:rowOff>
    </xdr:from>
    <xdr:to>
      <xdr:col>18</xdr:col>
      <xdr:colOff>276944</xdr:colOff>
      <xdr:row>33</xdr:row>
      <xdr:rowOff>19930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DFF9EE6-649C-374A-76EE-B9B8445060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0" y="0"/>
          <a:ext cx="5153744" cy="630643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487800</xdr:colOff>
      <xdr:row>41</xdr:row>
      <xdr:rowOff>105880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A653F7E-289C-EEB3-D2A1-CAB81FE66B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508600" cy="79163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2"/>
  <sheetViews>
    <sheetView tabSelected="1" zoomScaleNormal="100" workbookViewId="0">
      <selection activeCell="E13" sqref="E13"/>
    </sheetView>
  </sheetViews>
  <sheetFormatPr defaultRowHeight="15" x14ac:dyDescent="0.25"/>
  <cols>
    <col min="1" max="1" width="21.7109375" bestFit="1" customWidth="1"/>
    <col min="2" max="2" width="18.140625" style="17" bestFit="1" customWidth="1"/>
    <col min="3" max="3" width="15.5703125" style="17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2" max="12" width="14.2851562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36"/>
      <c r="C1" s="21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32"/>
      <c r="B2" s="37"/>
      <c r="C2" s="37"/>
      <c r="D2" s="45"/>
      <c r="E2" s="17"/>
      <c r="F2" t="s">
        <v>13</v>
      </c>
      <c r="I2" s="6"/>
      <c r="L2" s="5"/>
      <c r="O2" s="6"/>
    </row>
    <row r="3" spans="1:15" ht="16.5" x14ac:dyDescent="0.3">
      <c r="A3" s="32" t="s">
        <v>0</v>
      </c>
      <c r="B3" s="38">
        <v>16000</v>
      </c>
      <c r="C3" s="38"/>
      <c r="D3" s="35"/>
      <c r="E3" s="13"/>
      <c r="F3" s="5">
        <v>1995</v>
      </c>
      <c r="G3" s="7">
        <v>2023</v>
      </c>
      <c r="H3" s="8">
        <f>G3-F3</f>
        <v>28</v>
      </c>
      <c r="I3" s="6"/>
      <c r="J3">
        <v>26620</v>
      </c>
      <c r="L3" s="5"/>
      <c r="M3" s="7"/>
      <c r="N3" s="8"/>
      <c r="O3" s="6"/>
    </row>
    <row r="4" spans="1:15" ht="33" x14ac:dyDescent="0.3">
      <c r="A4" s="33" t="s">
        <v>1</v>
      </c>
      <c r="B4" s="38">
        <v>2700</v>
      </c>
      <c r="C4" s="38"/>
      <c r="D4" s="35"/>
      <c r="E4" s="13"/>
      <c r="F4" s="9" t="s">
        <v>24</v>
      </c>
      <c r="H4" s="8"/>
      <c r="I4" s="6"/>
      <c r="J4">
        <f>J3/100*105</f>
        <v>27951</v>
      </c>
      <c r="L4" s="9"/>
      <c r="M4" s="7"/>
      <c r="N4" s="8"/>
      <c r="O4" s="6"/>
    </row>
    <row r="5" spans="1:15" ht="16.5" x14ac:dyDescent="0.3">
      <c r="A5" s="32" t="s">
        <v>2</v>
      </c>
      <c r="B5" s="38">
        <f>B3-B4</f>
        <v>13300</v>
      </c>
      <c r="C5" s="38"/>
      <c r="D5" s="35"/>
      <c r="E5" s="20" t="s">
        <v>29</v>
      </c>
      <c r="F5" s="56">
        <f>62.33*10.764</f>
        <v>670.92012</v>
      </c>
      <c r="G5" s="24">
        <f>F5*1.2</f>
        <v>805.10414400000002</v>
      </c>
      <c r="H5" s="27"/>
      <c r="I5" s="41"/>
      <c r="J5">
        <f>J4/10.764</f>
        <v>2596.711259754738</v>
      </c>
      <c r="L5" s="5"/>
      <c r="M5" s="7"/>
      <c r="N5" s="8"/>
      <c r="O5" s="6"/>
    </row>
    <row r="6" spans="1:15" ht="16.5" x14ac:dyDescent="0.3">
      <c r="A6" s="32" t="s">
        <v>3</v>
      </c>
      <c r="B6" s="38">
        <f>B4</f>
        <v>2700</v>
      </c>
      <c r="C6" s="38"/>
      <c r="D6" s="35"/>
      <c r="E6" s="59" t="s">
        <v>30</v>
      </c>
      <c r="F6" s="59"/>
      <c r="G6" s="25"/>
      <c r="H6" s="27"/>
      <c r="I6" s="18"/>
      <c r="J6" s="19"/>
      <c r="L6" s="5"/>
      <c r="M6" s="7"/>
      <c r="N6" s="8"/>
      <c r="O6" s="6"/>
    </row>
    <row r="7" spans="1:15" ht="16.5" x14ac:dyDescent="0.3">
      <c r="A7" s="32" t="s">
        <v>4</v>
      </c>
      <c r="B7" s="34">
        <v>28</v>
      </c>
      <c r="C7" s="34"/>
      <c r="D7" s="46"/>
      <c r="E7" s="60" t="s">
        <v>31</v>
      </c>
      <c r="F7" s="20"/>
      <c r="G7" s="25"/>
      <c r="H7" s="25"/>
      <c r="I7" s="19"/>
      <c r="J7" s="19"/>
      <c r="K7">
        <f>J7/10.764</f>
        <v>0</v>
      </c>
      <c r="L7" s="5"/>
      <c r="M7" s="10"/>
      <c r="N7" s="11"/>
      <c r="O7" s="6"/>
    </row>
    <row r="8" spans="1:15" ht="16.5" x14ac:dyDescent="0.3">
      <c r="A8" s="32" t="s">
        <v>5</v>
      </c>
      <c r="B8" s="34">
        <f>B9-B7</f>
        <v>32</v>
      </c>
      <c r="C8" s="34"/>
      <c r="D8" s="47"/>
      <c r="E8" s="43"/>
      <c r="F8" s="20"/>
      <c r="G8" s="26"/>
      <c r="H8" s="25"/>
      <c r="I8" s="19"/>
      <c r="J8" s="19"/>
      <c r="L8" s="5"/>
      <c r="M8" s="10"/>
      <c r="N8" s="11"/>
      <c r="O8" s="6"/>
    </row>
    <row r="9" spans="1:15" ht="16.5" x14ac:dyDescent="0.3">
      <c r="A9" s="32" t="s">
        <v>6</v>
      </c>
      <c r="B9" s="34">
        <v>60</v>
      </c>
      <c r="C9" s="34"/>
      <c r="D9" s="46"/>
      <c r="E9" s="42"/>
      <c r="F9" s="44"/>
      <c r="G9" s="40"/>
      <c r="H9" s="26"/>
      <c r="I9" s="19"/>
      <c r="J9" s="19"/>
      <c r="K9" s="16"/>
      <c r="L9" s="16"/>
      <c r="M9" s="14"/>
      <c r="N9" s="11"/>
      <c r="O9" s="6"/>
    </row>
    <row r="10" spans="1:15" ht="33" x14ac:dyDescent="0.3">
      <c r="A10" s="33" t="s">
        <v>7</v>
      </c>
      <c r="B10" s="34">
        <f>90*B7/B9</f>
        <v>42</v>
      </c>
      <c r="C10" s="34"/>
      <c r="D10" s="46"/>
      <c r="E10" s="42"/>
      <c r="F10" s="20"/>
      <c r="G10" s="24"/>
      <c r="H10" s="26"/>
      <c r="I10" s="19"/>
      <c r="J10" s="19"/>
      <c r="K10" s="16"/>
      <c r="L10" s="16"/>
      <c r="M10" s="14"/>
      <c r="N10" s="11"/>
      <c r="O10" s="6"/>
    </row>
    <row r="11" spans="1:15" ht="16.5" x14ac:dyDescent="0.3">
      <c r="A11" s="32"/>
      <c r="B11" s="39">
        <f>B10%</f>
        <v>0.42</v>
      </c>
      <c r="C11" s="39"/>
      <c r="D11" s="48"/>
      <c r="E11" s="30"/>
      <c r="F11" s="13"/>
      <c r="G11" s="25"/>
      <c r="H11" s="26"/>
      <c r="I11" s="19"/>
      <c r="J11" s="19"/>
      <c r="K11" s="16"/>
      <c r="L11" s="16"/>
      <c r="M11" s="14"/>
      <c r="N11" s="12"/>
      <c r="O11" s="6"/>
    </row>
    <row r="12" spans="1:15" ht="16.5" x14ac:dyDescent="0.3">
      <c r="A12" s="32" t="s">
        <v>8</v>
      </c>
      <c r="B12" s="38">
        <f>B6*B11</f>
        <v>1134</v>
      </c>
      <c r="C12" s="38"/>
      <c r="D12" s="49"/>
      <c r="E12" s="1"/>
      <c r="F12" s="13" t="s">
        <v>25</v>
      </c>
      <c r="G12" s="25" t="s">
        <v>26</v>
      </c>
      <c r="H12" s="26"/>
      <c r="I12" s="23"/>
      <c r="J12" s="19"/>
      <c r="K12" s="16"/>
      <c r="L12" s="16"/>
      <c r="M12" s="14"/>
      <c r="N12" s="8"/>
      <c r="O12" s="6"/>
    </row>
    <row r="13" spans="1:15" ht="16.5" x14ac:dyDescent="0.3">
      <c r="A13" s="32" t="s">
        <v>9</v>
      </c>
      <c r="B13" s="38">
        <f>B6-B12</f>
        <v>1566</v>
      </c>
      <c r="C13" s="38"/>
      <c r="D13" s="49"/>
      <c r="E13" s="1"/>
      <c r="F13" s="13">
        <v>695</v>
      </c>
      <c r="G13" s="26">
        <v>12</v>
      </c>
      <c r="H13" s="26">
        <f>F13+G13</f>
        <v>707</v>
      </c>
      <c r="I13" s="61">
        <f>H13*1.2</f>
        <v>848.4</v>
      </c>
      <c r="J13" s="61">
        <f>I13*1.2</f>
        <v>1018.0799999999999</v>
      </c>
      <c r="K13" s="16">
        <v>10000</v>
      </c>
      <c r="L13" s="26">
        <f>K13*J13</f>
        <v>10180800</v>
      </c>
      <c r="M13" s="14"/>
      <c r="N13" s="8"/>
      <c r="O13" s="6"/>
    </row>
    <row r="14" spans="1:15" ht="16.5" x14ac:dyDescent="0.3">
      <c r="A14" s="32" t="s">
        <v>2</v>
      </c>
      <c r="B14" s="38">
        <f>B5</f>
        <v>13300</v>
      </c>
      <c r="C14" s="38"/>
      <c r="D14" s="35"/>
      <c r="E14" s="13"/>
      <c r="F14" s="16"/>
      <c r="H14" s="26">
        <v>14000</v>
      </c>
      <c r="I14" s="19">
        <v>12000</v>
      </c>
      <c r="J14" s="19"/>
      <c r="K14" s="16"/>
      <c r="L14" s="16"/>
      <c r="M14" s="14"/>
      <c r="N14" s="8"/>
      <c r="O14" s="6"/>
    </row>
    <row r="15" spans="1:15" ht="16.5" x14ac:dyDescent="0.3">
      <c r="A15" s="32" t="s">
        <v>10</v>
      </c>
      <c r="B15" s="38">
        <f>B14+B13</f>
        <v>14866</v>
      </c>
      <c r="C15" s="38"/>
      <c r="D15" s="35"/>
      <c r="E15" s="13"/>
      <c r="F15" s="16"/>
      <c r="G15" s="28"/>
      <c r="H15" s="26">
        <f>H14*H13</f>
        <v>9898000</v>
      </c>
      <c r="I15" s="26">
        <f>I14*I13</f>
        <v>10180800</v>
      </c>
      <c r="J15" s="16"/>
      <c r="K15" s="16"/>
      <c r="L15" s="16"/>
      <c r="M15" s="14"/>
      <c r="N15" s="8"/>
      <c r="O15" s="6"/>
    </row>
    <row r="16" spans="1:15" ht="16.5" x14ac:dyDescent="0.3">
      <c r="A16" s="51" t="s">
        <v>23</v>
      </c>
      <c r="B16" s="50">
        <v>671</v>
      </c>
      <c r="C16" s="50"/>
      <c r="D16" s="51"/>
      <c r="E16" s="13"/>
      <c r="F16" s="26"/>
      <c r="G16" s="29"/>
      <c r="H16" s="25">
        <f>H15/671</f>
        <v>14751.117734724292</v>
      </c>
      <c r="I16" s="41"/>
      <c r="L16" s="5"/>
      <c r="N16" s="11"/>
      <c r="O16" s="6"/>
    </row>
    <row r="17" spans="1:15" ht="18.75" x14ac:dyDescent="0.3">
      <c r="A17" s="51" t="s">
        <v>11</v>
      </c>
      <c r="B17" s="52">
        <f>B15*B16</f>
        <v>9975086</v>
      </c>
      <c r="C17" s="52">
        <f>B17*75%</f>
        <v>7481314.5</v>
      </c>
      <c r="D17" s="53"/>
      <c r="E17" s="13"/>
      <c r="F17" s="62" t="s">
        <v>28</v>
      </c>
      <c r="G17" s="26"/>
      <c r="H17" s="25"/>
      <c r="I17" s="41"/>
      <c r="L17" s="5"/>
      <c r="N17" s="25"/>
      <c r="O17" s="41"/>
    </row>
    <row r="18" spans="1:15" ht="16.5" x14ac:dyDescent="0.3">
      <c r="A18" s="51" t="s">
        <v>12</v>
      </c>
      <c r="B18" s="52">
        <f>805*B4</f>
        <v>2173500</v>
      </c>
      <c r="C18" s="52"/>
      <c r="D18" s="53"/>
      <c r="E18" s="13"/>
      <c r="F18" s="13"/>
      <c r="G18" s="13"/>
      <c r="I18" s="6"/>
    </row>
    <row r="19" spans="1:15" ht="16.5" x14ac:dyDescent="0.3">
      <c r="A19" s="50" t="s">
        <v>16</v>
      </c>
      <c r="B19" s="54">
        <f>B17*0.025/12</f>
        <v>20781.429166666669</v>
      </c>
      <c r="C19" s="52"/>
      <c r="D19" s="52"/>
      <c r="E19" s="13"/>
    </row>
    <row r="20" spans="1:15" x14ac:dyDescent="0.25">
      <c r="B20" s="22"/>
      <c r="C20" s="22"/>
    </row>
    <row r="21" spans="1:15" x14ac:dyDescent="0.25">
      <c r="B21" s="22"/>
      <c r="C21" s="22"/>
    </row>
    <row r="23" spans="1:15" x14ac:dyDescent="0.25">
      <c r="D23" t="s">
        <v>14</v>
      </c>
    </row>
    <row r="24" spans="1:15" x14ac:dyDescent="0.25">
      <c r="B24" s="55" t="s">
        <v>20</v>
      </c>
      <c r="C24" s="55" t="s">
        <v>15</v>
      </c>
      <c r="D24" s="56" t="s">
        <v>21</v>
      </c>
      <c r="E24" s="56"/>
      <c r="F24" s="56" t="s">
        <v>11</v>
      </c>
      <c r="G24" s="56" t="s">
        <v>17</v>
      </c>
      <c r="H24" s="56" t="s">
        <v>18</v>
      </c>
      <c r="I24" s="56" t="s">
        <v>19</v>
      </c>
      <c r="J24" s="56"/>
      <c r="M24">
        <v>15345</v>
      </c>
    </row>
    <row r="25" spans="1:15" ht="17.25" x14ac:dyDescent="0.3">
      <c r="B25" s="55"/>
      <c r="C25" s="55">
        <v>382</v>
      </c>
      <c r="D25" s="56"/>
      <c r="E25" s="56"/>
      <c r="F25" s="56">
        <v>6500000</v>
      </c>
      <c r="G25" s="20">
        <f t="shared" ref="G25:G31" si="0">F25/C25</f>
        <v>17015.706806282724</v>
      </c>
      <c r="H25" s="20" t="e">
        <f>F25/D25</f>
        <v>#DIV/0!</v>
      </c>
      <c r="I25" s="20" t="e">
        <f t="shared" ref="I25:I31" si="1">F25/B25</f>
        <v>#DIV/0!</v>
      </c>
      <c r="J25" s="56">
        <f>B25/C25</f>
        <v>0</v>
      </c>
      <c r="K25" s="31"/>
      <c r="M25">
        <v>1536</v>
      </c>
    </row>
    <row r="26" spans="1:15" ht="17.25" x14ac:dyDescent="0.3">
      <c r="B26" s="55">
        <v>815</v>
      </c>
      <c r="C26" s="55">
        <v>620</v>
      </c>
      <c r="D26" s="56"/>
      <c r="E26" s="56"/>
      <c r="F26" s="56">
        <v>8500000</v>
      </c>
      <c r="G26" s="20">
        <f t="shared" si="0"/>
        <v>13709.677419354839</v>
      </c>
      <c r="H26" s="20" t="e">
        <f>F26/D26</f>
        <v>#DIV/0!</v>
      </c>
      <c r="I26" s="20">
        <f t="shared" si="1"/>
        <v>10429.447852760737</v>
      </c>
      <c r="J26" s="56">
        <f t="shared" ref="J26:J30" si="2">D26/C26</f>
        <v>0</v>
      </c>
      <c r="K26" s="31"/>
      <c r="M26">
        <f>M25*M24</f>
        <v>23569920</v>
      </c>
    </row>
    <row r="27" spans="1:15" x14ac:dyDescent="0.25">
      <c r="B27" s="55"/>
      <c r="C27" s="55">
        <v>625</v>
      </c>
      <c r="D27" s="56"/>
      <c r="E27" s="56"/>
      <c r="F27" s="56">
        <v>8500000</v>
      </c>
      <c r="G27" s="20">
        <f t="shared" si="0"/>
        <v>13600</v>
      </c>
      <c r="H27" s="20" t="e">
        <f t="shared" ref="H27:H31" si="3">F27/D27</f>
        <v>#DIV/0!</v>
      </c>
      <c r="I27" s="20" t="e">
        <f t="shared" si="1"/>
        <v>#DIV/0!</v>
      </c>
      <c r="J27" s="56">
        <f t="shared" si="2"/>
        <v>0</v>
      </c>
    </row>
    <row r="28" spans="1:15" x14ac:dyDescent="0.25">
      <c r="B28" s="55"/>
      <c r="C28" s="55"/>
      <c r="D28" s="56"/>
      <c r="E28" s="56"/>
      <c r="F28" s="20"/>
      <c r="G28" s="20" t="e">
        <f t="shared" si="0"/>
        <v>#DIV/0!</v>
      </c>
      <c r="H28" s="20" t="e">
        <f t="shared" si="3"/>
        <v>#DIV/0!</v>
      </c>
      <c r="I28" s="20" t="e">
        <f t="shared" si="1"/>
        <v>#DIV/0!</v>
      </c>
      <c r="J28" s="56" t="e">
        <f t="shared" si="2"/>
        <v>#DIV/0!</v>
      </c>
    </row>
    <row r="29" spans="1:15" x14ac:dyDescent="0.25">
      <c r="C29" s="55"/>
      <c r="D29" s="56"/>
      <c r="F29" s="57"/>
      <c r="G29" s="57" t="e">
        <f t="shared" si="0"/>
        <v>#DIV/0!</v>
      </c>
      <c r="H29" s="20" t="e">
        <f t="shared" si="3"/>
        <v>#DIV/0!</v>
      </c>
      <c r="I29" s="57" t="e">
        <f t="shared" si="1"/>
        <v>#DIV/0!</v>
      </c>
      <c r="J29" s="58" t="e">
        <f t="shared" si="2"/>
        <v>#DIV/0!</v>
      </c>
    </row>
    <row r="30" spans="1:15" x14ac:dyDescent="0.25">
      <c r="D30" s="56"/>
      <c r="F30" s="57"/>
      <c r="G30" s="57" t="e">
        <f t="shared" si="0"/>
        <v>#DIV/0!</v>
      </c>
      <c r="H30" s="57" t="e">
        <f t="shared" si="3"/>
        <v>#DIV/0!</v>
      </c>
      <c r="I30" s="57" t="e">
        <f t="shared" si="1"/>
        <v>#DIV/0!</v>
      </c>
      <c r="J30" s="58" t="e">
        <f t="shared" si="2"/>
        <v>#DIV/0!</v>
      </c>
    </row>
    <row r="31" spans="1:15" x14ac:dyDescent="0.25">
      <c r="F31" s="58"/>
      <c r="G31" s="57" t="e">
        <f t="shared" si="0"/>
        <v>#DIV/0!</v>
      </c>
      <c r="H31" s="57" t="e">
        <f t="shared" si="3"/>
        <v>#DIV/0!</v>
      </c>
      <c r="I31" s="57" t="e">
        <f t="shared" si="1"/>
        <v>#DIV/0!</v>
      </c>
    </row>
    <row r="32" spans="1:15" x14ac:dyDescent="0.25">
      <c r="B32" s="17" t="s">
        <v>22</v>
      </c>
      <c r="L32" t="s">
        <v>27</v>
      </c>
    </row>
    <row r="33" spans="1:9" x14ac:dyDescent="0.25">
      <c r="A33">
        <f>B33/1.2</f>
        <v>510.21359999999999</v>
      </c>
      <c r="B33" s="17">
        <f>56.88*10.764</f>
        <v>612.25631999999996</v>
      </c>
      <c r="C33" s="17">
        <v>7300000</v>
      </c>
      <c r="D33">
        <f>C33/B33</f>
        <v>11923.110895776463</v>
      </c>
      <c r="E33">
        <v>511000</v>
      </c>
      <c r="F33">
        <v>30000</v>
      </c>
      <c r="G33" s="13">
        <f>F33+E33+C33</f>
        <v>7841000</v>
      </c>
      <c r="H33">
        <f>G33/B33</f>
        <v>12806.72774435387</v>
      </c>
      <c r="I33" s="13">
        <f>G33/A33</f>
        <v>15368.073293224643</v>
      </c>
    </row>
    <row r="34" spans="1:9" x14ac:dyDescent="0.25">
      <c r="B34" s="17">
        <f>48.34*10.764</f>
        <v>520.33176000000003</v>
      </c>
      <c r="C34" s="17">
        <v>4900000</v>
      </c>
      <c r="D34">
        <f>C34/B34</f>
        <v>9417.0688331613655</v>
      </c>
      <c r="E34">
        <v>720000</v>
      </c>
      <c r="F34">
        <v>30000</v>
      </c>
      <c r="G34" s="13">
        <f>F34+E34+C34</f>
        <v>5650000</v>
      </c>
      <c r="H34">
        <f>G34/B34</f>
        <v>10858.456919869737</v>
      </c>
      <c r="I34" s="13"/>
    </row>
    <row r="35" spans="1:9" x14ac:dyDescent="0.25">
      <c r="B35" s="17">
        <v>670</v>
      </c>
      <c r="C35" s="17">
        <v>6500000</v>
      </c>
      <c r="D35">
        <f>C35/B35</f>
        <v>9701.492537313432</v>
      </c>
      <c r="E35">
        <v>455000</v>
      </c>
      <c r="F35">
        <v>30000</v>
      </c>
      <c r="G35" s="13">
        <f>F35+E35+C35</f>
        <v>6985000</v>
      </c>
      <c r="H35">
        <f>G35/B35</f>
        <v>10425.373134328358</v>
      </c>
    </row>
    <row r="36" spans="1:9" ht="15.75" x14ac:dyDescent="0.25">
      <c r="A36" s="15"/>
      <c r="D36" t="e">
        <f>C36/B36</f>
        <v>#DIV/0!</v>
      </c>
      <c r="E36">
        <v>392000</v>
      </c>
      <c r="F36">
        <v>30000</v>
      </c>
      <c r="G36" s="13">
        <f>F36+E36+C36</f>
        <v>422000</v>
      </c>
      <c r="H36" t="e">
        <f>G36/B36</f>
        <v>#DIV/0!</v>
      </c>
    </row>
    <row r="37" spans="1:9" ht="15.75" x14ac:dyDescent="0.25">
      <c r="A37" s="15"/>
      <c r="D37" t="e">
        <f>C37/B37</f>
        <v>#DIV/0!</v>
      </c>
      <c r="E37">
        <v>210000</v>
      </c>
      <c r="F37">
        <v>30000</v>
      </c>
      <c r="G37" s="13">
        <f>F37+E37+C37</f>
        <v>240000</v>
      </c>
      <c r="H37" t="e">
        <f>G37/B37</f>
        <v>#DIV/0!</v>
      </c>
    </row>
    <row r="38" spans="1:9" ht="15.75" x14ac:dyDescent="0.25">
      <c r="A38" s="15"/>
    </row>
    <row r="39" spans="1:9" ht="15.75" x14ac:dyDescent="0.25">
      <c r="A39" s="15"/>
    </row>
    <row r="40" spans="1:9" ht="15.75" x14ac:dyDescent="0.25">
      <c r="A40" s="15"/>
    </row>
    <row r="41" spans="1:9" ht="15.75" x14ac:dyDescent="0.25">
      <c r="A41" s="15"/>
    </row>
    <row r="42" spans="1:9" ht="15.75" x14ac:dyDescent="0.25">
      <c r="A42" s="15"/>
    </row>
    <row r="62" spans="4:6" x14ac:dyDescent="0.25">
      <c r="D62" s="13"/>
      <c r="E62" s="13"/>
      <c r="F62" s="1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2B252-23AF-471E-B17C-FFB1BDC724D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0A581-F581-42D7-98A8-BB9206F50AA5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62EF8-0B7B-44F7-B824-5ED664FB6FC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18B29-ED71-420E-8A64-FA2AA6ABEE2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931A0-6350-4514-B29D-0679936E1901}">
  <dimension ref="A1"/>
  <sheetViews>
    <sheetView workbookViewId="0">
      <selection activeCell="K1" sqref="K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3F8F34-B9B5-4CC1-895C-7BE1669F4B0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Sheet1</vt:lpstr>
      <vt:lpstr>Sheet6</vt:lpstr>
      <vt:lpstr>Sheet5</vt:lpstr>
      <vt:lpstr>Sheet4</vt:lpstr>
      <vt:lpstr>Sheet2</vt:lpstr>
      <vt:lpstr>Sheet3</vt:lpstr>
      <vt:lpstr>Sheet7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2023-10-27T07:56:40Z</dcterms:modified>
</cp:coreProperties>
</file>